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6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7.xml" ContentType="application/vnd.openxmlformats-officedocument.drawingml.chartshapes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8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9.xml" ContentType="application/vnd.openxmlformats-officedocument.drawingml.chartshapes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X:\2023\! DLA KLIENTA\"/>
    </mc:Choice>
  </mc:AlternateContent>
  <xr:revisionPtr revIDLastSave="0" documentId="13_ncr:1_{48C2FFFC-6594-4B46-81AD-5046252EDCC2}" xr6:coauthVersionLast="47" xr6:coauthVersionMax="47" xr10:uidLastSave="{00000000-0000-0000-0000-000000000000}"/>
  <workbookProtection workbookAlgorithmName="SHA-512" workbookHashValue="AJn+BibxAM69RFFvJbYfUB4wnalSwGlBgWj1JiPuHDJaWkDdhKtPlY5yHSY4fSFGAuS0ZiH6HulW/cVzY2yXyg==" workbookSaltValue="47v+26hWGcMmjKOCK//GVg==" workbookSpinCount="100000" lockStructure="1"/>
  <bookViews>
    <workbookView xWindow="-120" yWindow="-120" windowWidth="29040" windowHeight="15840" tabRatio="719" xr2:uid="{00000000-000D-0000-FFFF-FFFF00000000}"/>
  </bookViews>
  <sheets>
    <sheet name="Badanie" sheetId="18" r:id="rId1"/>
    <sheet name="Charakterystyka próby" sheetId="51" r:id="rId2"/>
    <sheet name="Lista uczestników" sheetId="52" r:id="rId3"/>
    <sheet name="Wyniki ogólne" sheetId="15" r:id="rId4"/>
    <sheet name="Wyniki white collar" sheetId="50" r:id="rId5"/>
    <sheet name="Wyniki blue collar" sheetId="40" r:id="rId6"/>
    <sheet name="Definicje" sheetId="21" r:id="rId7"/>
    <sheet name="Baza wyników" sheetId="16" state="hidden" r:id="rId8"/>
    <sheet name="Kontakt" sheetId="42" r:id="rId9"/>
    <sheet name="Tabele do wykresów" sheetId="47" state="hidden" r:id="rId10"/>
  </sheets>
  <definedNames>
    <definedName name="_xlnm._FilterDatabase" localSheetId="2" hidden="1">'Lista uczestników'!$B$3:$I$240</definedName>
    <definedName name="_xlnm._FilterDatabase" localSheetId="9" hidden="1">'Tabele do wykresów'!$B$1:$N$34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4" i="15" l="1"/>
  <c r="AT9" i="47" l="1"/>
  <c r="AU9" i="47" s="1"/>
  <c r="AT14" i="47"/>
  <c r="AV14" i="47" s="1"/>
  <c r="AT15" i="47"/>
  <c r="AV15" i="47" s="1"/>
  <c r="AT17" i="47"/>
  <c r="AT18" i="47"/>
  <c r="AV18" i="47" s="1"/>
  <c r="AT19" i="47"/>
  <c r="AV19" i="47" s="1"/>
  <c r="AT20" i="47"/>
  <c r="AV20" i="47" s="1"/>
  <c r="AT30" i="47"/>
  <c r="AV30" i="47" s="1"/>
  <c r="AT31" i="47"/>
  <c r="AV31" i="47" s="1"/>
  <c r="AT32" i="47"/>
  <c r="AV32" i="47" s="1"/>
  <c r="AT33" i="47"/>
  <c r="AT35" i="47"/>
  <c r="AV35" i="47" s="1"/>
  <c r="AT36" i="47"/>
  <c r="AV36" i="47" s="1"/>
  <c r="AT37" i="47"/>
  <c r="AT38" i="47"/>
  <c r="AV38" i="47" s="1"/>
  <c r="AT39" i="47"/>
  <c r="AV39" i="47" s="1"/>
  <c r="AT41" i="47"/>
  <c r="AT42" i="47"/>
  <c r="AV42" i="47" s="1"/>
  <c r="X9" i="47"/>
  <c r="X14" i="47"/>
  <c r="Z14" i="47" s="1"/>
  <c r="X15" i="47"/>
  <c r="AA15" i="47" s="1"/>
  <c r="X17" i="47"/>
  <c r="X18" i="47"/>
  <c r="Z18" i="47" s="1"/>
  <c r="X19" i="47"/>
  <c r="AA19" i="47" s="1"/>
  <c r="X20" i="47"/>
  <c r="Z20" i="47" s="1"/>
  <c r="X30" i="47"/>
  <c r="Z30" i="47" s="1"/>
  <c r="X31" i="47"/>
  <c r="Z31" i="47" s="1"/>
  <c r="X32" i="47"/>
  <c r="Z32" i="47" s="1"/>
  <c r="X33" i="47"/>
  <c r="X35" i="47"/>
  <c r="X36" i="47"/>
  <c r="Z36" i="47" s="1"/>
  <c r="X37" i="47"/>
  <c r="X38" i="47"/>
  <c r="Z38" i="47" s="1"/>
  <c r="X39" i="47"/>
  <c r="Z39" i="47" s="1"/>
  <c r="X41" i="47"/>
  <c r="X42" i="47"/>
  <c r="Z42" i="47" s="1"/>
  <c r="Y38" i="47" l="1"/>
  <c r="Y20" i="47"/>
  <c r="Z19" i="47"/>
  <c r="AA36" i="47"/>
  <c r="AA18" i="47"/>
  <c r="Y36" i="47"/>
  <c r="Y18" i="47"/>
  <c r="Z15" i="47"/>
  <c r="AA32" i="47"/>
  <c r="AA14" i="47"/>
  <c r="Y32" i="47"/>
  <c r="Y14" i="47"/>
  <c r="AA42" i="47"/>
  <c r="AA30" i="47"/>
  <c r="Y42" i="47"/>
  <c r="Y30" i="47"/>
  <c r="AA38" i="47"/>
  <c r="AA20" i="47"/>
  <c r="Y37" i="47"/>
  <c r="AA37" i="47"/>
  <c r="Z37" i="47"/>
  <c r="Y41" i="47"/>
  <c r="AA41" i="47"/>
  <c r="Z41" i="47"/>
  <c r="AA31" i="47"/>
  <c r="Y31" i="47"/>
  <c r="Y17" i="47"/>
  <c r="AA17" i="47"/>
  <c r="Z17" i="47"/>
  <c r="Y9" i="47"/>
  <c r="AA9" i="47"/>
  <c r="Z9" i="47"/>
  <c r="AU33" i="47"/>
  <c r="AV33" i="47"/>
  <c r="AA39" i="47"/>
  <c r="Y39" i="47"/>
  <c r="AA35" i="47"/>
  <c r="Y35" i="47"/>
  <c r="Z35" i="47"/>
  <c r="AU37" i="47"/>
  <c r="AV37" i="47"/>
  <c r="Y33" i="47"/>
  <c r="AA33" i="47"/>
  <c r="Z33" i="47"/>
  <c r="AU41" i="47"/>
  <c r="AV41" i="47"/>
  <c r="AU17" i="47"/>
  <c r="AV17" i="47"/>
  <c r="AU36" i="47"/>
  <c r="AU32" i="47"/>
  <c r="AU20" i="47"/>
  <c r="AV9" i="47"/>
  <c r="Y19" i="47"/>
  <c r="Y15" i="47"/>
  <c r="AU39" i="47"/>
  <c r="AU35" i="47"/>
  <c r="AU31" i="47"/>
  <c r="AU19" i="47"/>
  <c r="AU15" i="47"/>
  <c r="AU42" i="47"/>
  <c r="AU38" i="47"/>
  <c r="AU30" i="47"/>
  <c r="AU18" i="47"/>
  <c r="AU14" i="47"/>
  <c r="G81" i="50"/>
  <c r="AF40" i="47" s="1"/>
  <c r="AT278" i="16"/>
  <c r="AT279" i="16"/>
  <c r="AT280" i="16"/>
  <c r="AT281" i="16"/>
  <c r="AT282" i="16"/>
  <c r="AT283" i="16"/>
  <c r="AT284" i="16"/>
  <c r="AT285" i="16"/>
  <c r="AT286" i="16"/>
  <c r="AT287" i="16"/>
  <c r="AT288" i="16"/>
  <c r="AT289" i="16"/>
  <c r="AT290" i="16"/>
  <c r="AT291" i="16"/>
  <c r="AT292" i="16"/>
  <c r="AT293" i="16"/>
  <c r="AT294" i="16"/>
  <c r="AT295" i="16"/>
  <c r="AT296" i="16"/>
  <c r="AT297" i="16"/>
  <c r="AT298" i="16"/>
  <c r="AT299" i="16"/>
  <c r="AT300" i="16"/>
  <c r="AT301" i="16"/>
  <c r="AT302" i="16"/>
  <c r="AT303" i="16"/>
  <c r="AT304" i="16"/>
  <c r="AT305" i="16"/>
  <c r="AT306" i="16"/>
  <c r="AT307" i="16"/>
  <c r="AT308" i="16"/>
  <c r="AT309" i="16"/>
  <c r="AT310" i="16"/>
  <c r="AT311" i="16"/>
  <c r="AT312" i="16"/>
  <c r="AT313" i="16"/>
  <c r="AT314" i="16"/>
  <c r="AT315" i="16"/>
  <c r="AT316" i="16"/>
  <c r="AT317" i="16"/>
  <c r="AT277" i="16"/>
  <c r="AS278" i="16"/>
  <c r="AS279" i="16"/>
  <c r="AS280" i="16"/>
  <c r="AS281" i="16"/>
  <c r="AS282" i="16"/>
  <c r="AS283" i="16"/>
  <c r="AS284" i="16"/>
  <c r="AS285" i="16"/>
  <c r="AS286" i="16"/>
  <c r="AS287" i="16"/>
  <c r="AS288" i="16"/>
  <c r="AS289" i="16"/>
  <c r="AS290" i="16"/>
  <c r="AS291" i="16"/>
  <c r="AS292" i="16"/>
  <c r="AS293" i="16"/>
  <c r="AS294" i="16"/>
  <c r="AS295" i="16"/>
  <c r="AS296" i="16"/>
  <c r="AS297" i="16"/>
  <c r="AS298" i="16"/>
  <c r="AS299" i="16"/>
  <c r="AS300" i="16"/>
  <c r="AS301" i="16"/>
  <c r="AS302" i="16"/>
  <c r="AS303" i="16"/>
  <c r="AS304" i="16"/>
  <c r="AS305" i="16"/>
  <c r="AS306" i="16"/>
  <c r="AS307" i="16"/>
  <c r="AS308" i="16"/>
  <c r="AS309" i="16"/>
  <c r="AS310" i="16"/>
  <c r="AS311" i="16"/>
  <c r="AS312" i="16"/>
  <c r="AS313" i="16"/>
  <c r="AS314" i="16"/>
  <c r="AS315" i="16"/>
  <c r="AS316" i="16"/>
  <c r="AS317" i="16"/>
  <c r="AS277" i="16"/>
  <c r="AR278" i="16"/>
  <c r="AR279" i="16"/>
  <c r="AR280" i="16"/>
  <c r="AR281" i="16"/>
  <c r="AR282" i="16"/>
  <c r="AR283" i="16"/>
  <c r="AR284" i="16"/>
  <c r="AR285" i="16"/>
  <c r="AR286" i="16"/>
  <c r="AR287" i="16"/>
  <c r="AR288" i="16"/>
  <c r="AR289" i="16"/>
  <c r="AR290" i="16"/>
  <c r="AR291" i="16"/>
  <c r="AR292" i="16"/>
  <c r="AR293" i="16"/>
  <c r="AR294" i="16"/>
  <c r="AR295" i="16"/>
  <c r="AR296" i="16"/>
  <c r="AR297" i="16"/>
  <c r="AR298" i="16"/>
  <c r="AR299" i="16"/>
  <c r="AR300" i="16"/>
  <c r="AR301" i="16"/>
  <c r="AR302" i="16"/>
  <c r="AR303" i="16"/>
  <c r="AR304" i="16"/>
  <c r="AR305" i="16"/>
  <c r="AR306" i="16"/>
  <c r="AR307" i="16"/>
  <c r="AR308" i="16"/>
  <c r="AR309" i="16"/>
  <c r="AR310" i="16"/>
  <c r="AR311" i="16"/>
  <c r="AR312" i="16"/>
  <c r="AR313" i="16"/>
  <c r="AR314" i="16"/>
  <c r="AR315" i="16"/>
  <c r="AR316" i="16"/>
  <c r="AR317" i="16"/>
  <c r="AR277" i="16"/>
  <c r="AT234" i="16"/>
  <c r="AT235" i="16"/>
  <c r="AT236" i="16"/>
  <c r="AT237" i="16"/>
  <c r="AT238" i="16"/>
  <c r="AT239" i="16"/>
  <c r="AT240" i="16"/>
  <c r="AT241" i="16"/>
  <c r="AT242" i="16"/>
  <c r="AT243" i="16"/>
  <c r="AT244" i="16"/>
  <c r="AT245" i="16"/>
  <c r="AT246" i="16"/>
  <c r="AT247" i="16"/>
  <c r="AT248" i="16"/>
  <c r="AT249" i="16"/>
  <c r="AT250" i="16"/>
  <c r="AT251" i="16"/>
  <c r="AT252" i="16"/>
  <c r="AT253" i="16"/>
  <c r="AT254" i="16"/>
  <c r="AT255" i="16"/>
  <c r="AT256" i="16"/>
  <c r="AT257" i="16"/>
  <c r="AT258" i="16"/>
  <c r="AT259" i="16"/>
  <c r="AT260" i="16"/>
  <c r="AT261" i="16"/>
  <c r="AT262" i="16"/>
  <c r="AT263" i="16"/>
  <c r="AT264" i="16"/>
  <c r="AT265" i="16"/>
  <c r="AT266" i="16"/>
  <c r="AT267" i="16"/>
  <c r="AT268" i="16"/>
  <c r="AT269" i="16"/>
  <c r="AT270" i="16"/>
  <c r="AT271" i="16"/>
  <c r="AT272" i="16"/>
  <c r="AT273" i="16"/>
  <c r="AT233" i="16"/>
  <c r="AS234" i="16"/>
  <c r="AS235" i="16"/>
  <c r="AS236" i="16"/>
  <c r="AS237" i="16"/>
  <c r="AS238" i="16"/>
  <c r="AS239" i="16"/>
  <c r="AS240" i="16"/>
  <c r="AS241" i="16"/>
  <c r="AS242" i="16"/>
  <c r="AS243" i="16"/>
  <c r="AS244" i="16"/>
  <c r="AS245" i="16"/>
  <c r="AS246" i="16"/>
  <c r="AS247" i="16"/>
  <c r="AS248" i="16"/>
  <c r="AS249" i="16"/>
  <c r="AS250" i="16"/>
  <c r="AS251" i="16"/>
  <c r="AS252" i="16"/>
  <c r="AS253" i="16"/>
  <c r="AS254" i="16"/>
  <c r="AS255" i="16"/>
  <c r="AS256" i="16"/>
  <c r="AS257" i="16"/>
  <c r="AS258" i="16"/>
  <c r="AS259" i="16"/>
  <c r="AS260" i="16"/>
  <c r="AS261" i="16"/>
  <c r="AS262" i="16"/>
  <c r="AS263" i="16"/>
  <c r="AS264" i="16"/>
  <c r="AS265" i="16"/>
  <c r="AS266" i="16"/>
  <c r="AS267" i="16"/>
  <c r="AS268" i="16"/>
  <c r="AS269" i="16"/>
  <c r="AS270" i="16"/>
  <c r="AS271" i="16"/>
  <c r="AS272" i="16"/>
  <c r="AS273" i="16"/>
  <c r="AS233" i="16"/>
  <c r="AR234" i="16"/>
  <c r="AR235" i="16"/>
  <c r="AR236" i="16"/>
  <c r="AR237" i="16"/>
  <c r="AR238" i="16"/>
  <c r="AR239" i="16"/>
  <c r="AR240" i="16"/>
  <c r="AR241" i="16"/>
  <c r="AR242" i="16"/>
  <c r="AR243" i="16"/>
  <c r="AR244" i="16"/>
  <c r="AR245" i="16"/>
  <c r="AR246" i="16"/>
  <c r="AR247" i="16"/>
  <c r="AR248" i="16"/>
  <c r="AR249" i="16"/>
  <c r="AR250" i="16"/>
  <c r="AR251" i="16"/>
  <c r="AR252" i="16"/>
  <c r="AR253" i="16"/>
  <c r="AR254" i="16"/>
  <c r="AR255" i="16"/>
  <c r="AR256" i="16"/>
  <c r="AR257" i="16"/>
  <c r="AR258" i="16"/>
  <c r="AR259" i="16"/>
  <c r="AR260" i="16"/>
  <c r="AR261" i="16"/>
  <c r="AR262" i="16"/>
  <c r="AR263" i="16"/>
  <c r="AR264" i="16"/>
  <c r="AR265" i="16"/>
  <c r="AR266" i="16"/>
  <c r="AR267" i="16"/>
  <c r="AR268" i="16"/>
  <c r="AR269" i="16"/>
  <c r="AR270" i="16"/>
  <c r="AR271" i="16"/>
  <c r="AR272" i="16"/>
  <c r="AR273" i="16"/>
  <c r="AR233" i="16"/>
  <c r="E39" i="51"/>
  <c r="E38" i="51"/>
  <c r="E37" i="51"/>
  <c r="E36" i="51"/>
  <c r="E35" i="51"/>
  <c r="E34" i="51"/>
  <c r="E33" i="51"/>
  <c r="E32" i="51"/>
  <c r="E31" i="51"/>
  <c r="E30" i="51"/>
  <c r="E29" i="51"/>
  <c r="E28" i="51"/>
  <c r="E27" i="51"/>
  <c r="E26" i="51"/>
  <c r="E25" i="51"/>
  <c r="E24" i="51"/>
  <c r="E23" i="51"/>
  <c r="E22" i="51"/>
  <c r="E21" i="51"/>
  <c r="E20" i="51"/>
  <c r="E19" i="51"/>
  <c r="E18" i="51"/>
  <c r="E17" i="51"/>
  <c r="E16" i="51"/>
  <c r="E15" i="51"/>
  <c r="E14" i="51"/>
  <c r="E13" i="51"/>
  <c r="E12" i="51"/>
  <c r="E11" i="51"/>
  <c r="E10" i="51"/>
  <c r="E9" i="51"/>
  <c r="E8" i="51"/>
  <c r="E7" i="51"/>
  <c r="E6" i="51"/>
  <c r="I34" i="15" l="1"/>
  <c r="G60" i="15" l="1"/>
  <c r="I60" i="15"/>
  <c r="J60" i="15"/>
  <c r="K60" i="15"/>
  <c r="L60" i="15"/>
  <c r="M60" i="15"/>
  <c r="N60" i="15"/>
  <c r="O60" i="15"/>
  <c r="G107" i="15"/>
  <c r="I107" i="15"/>
  <c r="J107" i="15"/>
  <c r="K107" i="15"/>
  <c r="L107" i="15"/>
  <c r="M107" i="15"/>
  <c r="N107" i="15"/>
  <c r="O107" i="15"/>
  <c r="O81" i="40"/>
  <c r="N81" i="40"/>
  <c r="M81" i="40"/>
  <c r="L81" i="40"/>
  <c r="K81" i="40"/>
  <c r="BC40" i="47" s="1"/>
  <c r="J81" i="40"/>
  <c r="I81" i="40"/>
  <c r="AT40" i="47" s="1"/>
  <c r="O78" i="40"/>
  <c r="N78" i="40"/>
  <c r="M78" i="40"/>
  <c r="L78" i="40"/>
  <c r="K78" i="40"/>
  <c r="J78" i="40"/>
  <c r="I78" i="40"/>
  <c r="AT34" i="47" s="1"/>
  <c r="O75" i="40"/>
  <c r="N75" i="40"/>
  <c r="M75" i="40"/>
  <c r="L75" i="40"/>
  <c r="K75" i="40"/>
  <c r="J75" i="40"/>
  <c r="I75" i="40"/>
  <c r="AT29" i="47" s="1"/>
  <c r="O73" i="40"/>
  <c r="N73" i="40"/>
  <c r="M73" i="40"/>
  <c r="L73" i="40"/>
  <c r="K73" i="40"/>
  <c r="J73" i="40"/>
  <c r="I73" i="40"/>
  <c r="AT28" i="47" s="1"/>
  <c r="O71" i="40"/>
  <c r="N71" i="40"/>
  <c r="M71" i="40"/>
  <c r="L71" i="40"/>
  <c r="K71" i="40"/>
  <c r="J71" i="40"/>
  <c r="I71" i="40"/>
  <c r="AT27" i="47" s="1"/>
  <c r="O69" i="40"/>
  <c r="N69" i="40"/>
  <c r="M69" i="40"/>
  <c r="L69" i="40"/>
  <c r="K69" i="40"/>
  <c r="J69" i="40"/>
  <c r="I69" i="40"/>
  <c r="AT26" i="47" s="1"/>
  <c r="O67" i="40"/>
  <c r="N67" i="40"/>
  <c r="M67" i="40"/>
  <c r="L67" i="40"/>
  <c r="K67" i="40"/>
  <c r="J67" i="40"/>
  <c r="I67" i="40"/>
  <c r="AT25" i="47" s="1"/>
  <c r="O65" i="40"/>
  <c r="N65" i="40"/>
  <c r="M65" i="40"/>
  <c r="L65" i="40"/>
  <c r="K65" i="40"/>
  <c r="J65" i="40"/>
  <c r="I65" i="40"/>
  <c r="AT24" i="47" s="1"/>
  <c r="O63" i="40"/>
  <c r="N63" i="40"/>
  <c r="M63" i="40"/>
  <c r="L63" i="40"/>
  <c r="K63" i="40"/>
  <c r="J63" i="40"/>
  <c r="I63" i="40"/>
  <c r="AT23" i="47" s="1"/>
  <c r="O61" i="40"/>
  <c r="N61" i="40"/>
  <c r="M61" i="40"/>
  <c r="L61" i="40"/>
  <c r="K61" i="40"/>
  <c r="J61" i="40"/>
  <c r="I61" i="40"/>
  <c r="AT22" i="47" s="1"/>
  <c r="O59" i="40"/>
  <c r="N59" i="40"/>
  <c r="M59" i="40"/>
  <c r="L59" i="40"/>
  <c r="K59" i="40"/>
  <c r="J59" i="40"/>
  <c r="I59" i="40"/>
  <c r="AT21" i="47" s="1"/>
  <c r="O56" i="40"/>
  <c r="N56" i="40"/>
  <c r="M56" i="40"/>
  <c r="L56" i="40"/>
  <c r="K56" i="40"/>
  <c r="J56" i="40"/>
  <c r="I56" i="40"/>
  <c r="AT16" i="47" s="1"/>
  <c r="O54" i="40"/>
  <c r="N54" i="40"/>
  <c r="M54" i="40"/>
  <c r="L54" i="40"/>
  <c r="K54" i="40"/>
  <c r="J54" i="40"/>
  <c r="I54" i="40"/>
  <c r="AT13" i="47" s="1"/>
  <c r="O52" i="40"/>
  <c r="N52" i="40"/>
  <c r="M52" i="40"/>
  <c r="L52" i="40"/>
  <c r="K52" i="40"/>
  <c r="J52" i="40"/>
  <c r="I52" i="40"/>
  <c r="AT12" i="47" s="1"/>
  <c r="O50" i="40"/>
  <c r="N50" i="40"/>
  <c r="M50" i="40"/>
  <c r="L50" i="40"/>
  <c r="K50" i="40"/>
  <c r="J50" i="40"/>
  <c r="I50" i="40"/>
  <c r="AT11" i="47" s="1"/>
  <c r="O48" i="40"/>
  <c r="N48" i="40"/>
  <c r="M48" i="40"/>
  <c r="L48" i="40"/>
  <c r="K48" i="40"/>
  <c r="J48" i="40"/>
  <c r="I48" i="40"/>
  <c r="AT10" i="47" s="1"/>
  <c r="O46" i="40"/>
  <c r="N46" i="40"/>
  <c r="M46" i="40"/>
  <c r="L46" i="40"/>
  <c r="K46" i="40"/>
  <c r="J46" i="40"/>
  <c r="I46" i="40"/>
  <c r="AT8" i="47" s="1"/>
  <c r="O44" i="40"/>
  <c r="N44" i="40"/>
  <c r="M44" i="40"/>
  <c r="L44" i="40"/>
  <c r="K44" i="40"/>
  <c r="J44" i="40"/>
  <c r="I44" i="40"/>
  <c r="AT7" i="47" s="1"/>
  <c r="O42" i="40"/>
  <c r="N42" i="40"/>
  <c r="M42" i="40"/>
  <c r="L42" i="40"/>
  <c r="K42" i="40"/>
  <c r="J42" i="40"/>
  <c r="I42" i="40"/>
  <c r="AT6" i="47" s="1"/>
  <c r="O40" i="40"/>
  <c r="N40" i="40"/>
  <c r="M40" i="40"/>
  <c r="L40" i="40"/>
  <c r="K40" i="40"/>
  <c r="J40" i="40"/>
  <c r="I40" i="40"/>
  <c r="AT5" i="47" s="1"/>
  <c r="O38" i="40"/>
  <c r="N38" i="40"/>
  <c r="M38" i="40"/>
  <c r="L38" i="40"/>
  <c r="K38" i="40"/>
  <c r="J38" i="40"/>
  <c r="I38" i="40"/>
  <c r="AT4" i="47" s="1"/>
  <c r="O36" i="40"/>
  <c r="N36" i="40"/>
  <c r="M36" i="40"/>
  <c r="L36" i="40"/>
  <c r="K36" i="40"/>
  <c r="J36" i="40"/>
  <c r="I36" i="40"/>
  <c r="AT3" i="47" s="1"/>
  <c r="O34" i="40"/>
  <c r="N34" i="40"/>
  <c r="M34" i="40"/>
  <c r="L34" i="40"/>
  <c r="K34" i="40"/>
  <c r="J34" i="40"/>
  <c r="I34" i="40"/>
  <c r="AT2" i="47" s="1"/>
  <c r="O81" i="50"/>
  <c r="N81" i="50"/>
  <c r="M81" i="50"/>
  <c r="L81" i="50"/>
  <c r="K81" i="50"/>
  <c r="J81" i="50"/>
  <c r="I81" i="50"/>
  <c r="X40" i="47" s="1"/>
  <c r="O78" i="50"/>
  <c r="N78" i="50"/>
  <c r="M78" i="50"/>
  <c r="L78" i="50"/>
  <c r="K78" i="50"/>
  <c r="J78" i="50"/>
  <c r="I78" i="50"/>
  <c r="X34" i="47" s="1"/>
  <c r="O75" i="50"/>
  <c r="N75" i="50"/>
  <c r="M75" i="50"/>
  <c r="L75" i="50"/>
  <c r="K75" i="50"/>
  <c r="J75" i="50"/>
  <c r="I75" i="50"/>
  <c r="X29" i="47" s="1"/>
  <c r="O73" i="50"/>
  <c r="N73" i="50"/>
  <c r="M73" i="50"/>
  <c r="L73" i="50"/>
  <c r="K73" i="50"/>
  <c r="J73" i="50"/>
  <c r="I73" i="50"/>
  <c r="X28" i="47" s="1"/>
  <c r="O71" i="50"/>
  <c r="N71" i="50"/>
  <c r="M71" i="50"/>
  <c r="L71" i="50"/>
  <c r="K71" i="50"/>
  <c r="J71" i="50"/>
  <c r="I71" i="50"/>
  <c r="X27" i="47" s="1"/>
  <c r="O69" i="50"/>
  <c r="N69" i="50"/>
  <c r="M69" i="50"/>
  <c r="L69" i="50"/>
  <c r="K69" i="50"/>
  <c r="J69" i="50"/>
  <c r="I69" i="50"/>
  <c r="X26" i="47" s="1"/>
  <c r="O67" i="50"/>
  <c r="N67" i="50"/>
  <c r="M67" i="50"/>
  <c r="L67" i="50"/>
  <c r="K67" i="50"/>
  <c r="J67" i="50"/>
  <c r="I67" i="50"/>
  <c r="X25" i="47" s="1"/>
  <c r="O65" i="50"/>
  <c r="N65" i="50"/>
  <c r="M65" i="50"/>
  <c r="L65" i="50"/>
  <c r="K65" i="50"/>
  <c r="J65" i="50"/>
  <c r="I65" i="50"/>
  <c r="X24" i="47" s="1"/>
  <c r="O63" i="50"/>
  <c r="N63" i="50"/>
  <c r="M63" i="50"/>
  <c r="L63" i="50"/>
  <c r="K63" i="50"/>
  <c r="J63" i="50"/>
  <c r="I63" i="50"/>
  <c r="X23" i="47" s="1"/>
  <c r="O61" i="50"/>
  <c r="N61" i="50"/>
  <c r="M61" i="50"/>
  <c r="L61" i="50"/>
  <c r="K61" i="50"/>
  <c r="J61" i="50"/>
  <c r="I61" i="50"/>
  <c r="X22" i="47" s="1"/>
  <c r="O59" i="50"/>
  <c r="N59" i="50"/>
  <c r="M59" i="50"/>
  <c r="L59" i="50"/>
  <c r="K59" i="50"/>
  <c r="J59" i="50"/>
  <c r="I59" i="50"/>
  <c r="X21" i="47" s="1"/>
  <c r="O56" i="50"/>
  <c r="N56" i="50"/>
  <c r="M56" i="50"/>
  <c r="L56" i="50"/>
  <c r="K56" i="50"/>
  <c r="J56" i="50"/>
  <c r="I56" i="50"/>
  <c r="X16" i="47" s="1"/>
  <c r="O54" i="50"/>
  <c r="N54" i="50"/>
  <c r="M54" i="50"/>
  <c r="L54" i="50"/>
  <c r="K54" i="50"/>
  <c r="J54" i="50"/>
  <c r="I54" i="50"/>
  <c r="X13" i="47" s="1"/>
  <c r="O52" i="50"/>
  <c r="N52" i="50"/>
  <c r="M52" i="50"/>
  <c r="L52" i="50"/>
  <c r="K52" i="50"/>
  <c r="J52" i="50"/>
  <c r="I52" i="50"/>
  <c r="X12" i="47" s="1"/>
  <c r="O50" i="50"/>
  <c r="N50" i="50"/>
  <c r="M50" i="50"/>
  <c r="L50" i="50"/>
  <c r="K50" i="50"/>
  <c r="J50" i="50"/>
  <c r="I50" i="50"/>
  <c r="X11" i="47" s="1"/>
  <c r="O48" i="50"/>
  <c r="N48" i="50"/>
  <c r="M48" i="50"/>
  <c r="L48" i="50"/>
  <c r="K48" i="50"/>
  <c r="J48" i="50"/>
  <c r="I48" i="50"/>
  <c r="X10" i="47" s="1"/>
  <c r="O46" i="50"/>
  <c r="N46" i="50"/>
  <c r="M46" i="50"/>
  <c r="L46" i="50"/>
  <c r="K46" i="50"/>
  <c r="J46" i="50"/>
  <c r="I46" i="50"/>
  <c r="X8" i="47" s="1"/>
  <c r="O44" i="50"/>
  <c r="N44" i="50"/>
  <c r="M44" i="50"/>
  <c r="L44" i="50"/>
  <c r="K44" i="50"/>
  <c r="J44" i="50"/>
  <c r="I44" i="50"/>
  <c r="X7" i="47" s="1"/>
  <c r="O42" i="50"/>
  <c r="N42" i="50"/>
  <c r="M42" i="50"/>
  <c r="L42" i="50"/>
  <c r="K42" i="50"/>
  <c r="J42" i="50"/>
  <c r="I42" i="50"/>
  <c r="X6" i="47" s="1"/>
  <c r="O40" i="50"/>
  <c r="N40" i="50"/>
  <c r="M40" i="50"/>
  <c r="L40" i="50"/>
  <c r="K40" i="50"/>
  <c r="J40" i="50"/>
  <c r="I40" i="50"/>
  <c r="X5" i="47" s="1"/>
  <c r="O38" i="50"/>
  <c r="N38" i="50"/>
  <c r="M38" i="50"/>
  <c r="L38" i="50"/>
  <c r="K38" i="50"/>
  <c r="J38" i="50"/>
  <c r="I38" i="50"/>
  <c r="X4" i="47" s="1"/>
  <c r="O36" i="50"/>
  <c r="N36" i="50"/>
  <c r="M36" i="50"/>
  <c r="L36" i="50"/>
  <c r="K36" i="50"/>
  <c r="J36" i="50"/>
  <c r="I36" i="50"/>
  <c r="X3" i="47" s="1"/>
  <c r="O34" i="50"/>
  <c r="N34" i="50"/>
  <c r="M34" i="50"/>
  <c r="L34" i="50"/>
  <c r="K34" i="50"/>
  <c r="J34" i="50"/>
  <c r="I34" i="50"/>
  <c r="X2" i="47" s="1"/>
  <c r="I129" i="15"/>
  <c r="I128" i="15"/>
  <c r="I127" i="15"/>
  <c r="I126" i="15"/>
  <c r="I125" i="15"/>
  <c r="I124" i="15"/>
  <c r="I123" i="15"/>
  <c r="I122" i="15"/>
  <c r="I121" i="15"/>
  <c r="O118" i="15"/>
  <c r="N118" i="15"/>
  <c r="M118" i="15"/>
  <c r="L118" i="15"/>
  <c r="K118" i="15"/>
  <c r="J118" i="15"/>
  <c r="I118" i="15"/>
  <c r="O116" i="15"/>
  <c r="N116" i="15"/>
  <c r="M116" i="15"/>
  <c r="L116" i="15"/>
  <c r="K116" i="15"/>
  <c r="J116" i="15"/>
  <c r="I116" i="15"/>
  <c r="O114" i="15"/>
  <c r="N114" i="15"/>
  <c r="M114" i="15"/>
  <c r="L114" i="15"/>
  <c r="K114" i="15"/>
  <c r="J114" i="15"/>
  <c r="I114" i="15"/>
  <c r="O111" i="15"/>
  <c r="N111" i="15"/>
  <c r="M111" i="15"/>
  <c r="L111" i="15"/>
  <c r="K111" i="15"/>
  <c r="J111" i="15"/>
  <c r="I111" i="15"/>
  <c r="O109" i="15"/>
  <c r="N109" i="15"/>
  <c r="M109" i="15"/>
  <c r="L109" i="15"/>
  <c r="K109" i="15"/>
  <c r="J109" i="15"/>
  <c r="I109" i="15"/>
  <c r="O105" i="15"/>
  <c r="N105" i="15"/>
  <c r="M105" i="15"/>
  <c r="L105" i="15"/>
  <c r="K105" i="15"/>
  <c r="J105" i="15"/>
  <c r="I105" i="15"/>
  <c r="O103" i="15"/>
  <c r="N103" i="15"/>
  <c r="M103" i="15"/>
  <c r="L103" i="15"/>
  <c r="K103" i="15"/>
  <c r="J103" i="15"/>
  <c r="I103" i="15"/>
  <c r="O100" i="15"/>
  <c r="N100" i="15"/>
  <c r="M100" i="15"/>
  <c r="L100" i="15"/>
  <c r="K100" i="15"/>
  <c r="J100" i="15"/>
  <c r="I100" i="15"/>
  <c r="O98" i="15"/>
  <c r="N98" i="15"/>
  <c r="M98" i="15"/>
  <c r="L98" i="15"/>
  <c r="K98" i="15"/>
  <c r="J98" i="15"/>
  <c r="I98" i="15"/>
  <c r="O96" i="15"/>
  <c r="N96" i="15"/>
  <c r="M96" i="15"/>
  <c r="L96" i="15"/>
  <c r="K96" i="15"/>
  <c r="J96" i="15"/>
  <c r="I96" i="15"/>
  <c r="O94" i="15"/>
  <c r="N94" i="15"/>
  <c r="M94" i="15"/>
  <c r="L94" i="15"/>
  <c r="K94" i="15"/>
  <c r="J94" i="15"/>
  <c r="I94" i="15"/>
  <c r="O92" i="15"/>
  <c r="N92" i="15"/>
  <c r="M92" i="15"/>
  <c r="L92" i="15"/>
  <c r="K92" i="15"/>
  <c r="J92" i="15"/>
  <c r="I92" i="15"/>
  <c r="O89" i="15"/>
  <c r="N89" i="15"/>
  <c r="M89" i="15"/>
  <c r="L89" i="15"/>
  <c r="K89" i="15"/>
  <c r="J89" i="15"/>
  <c r="I89" i="15"/>
  <c r="O87" i="15"/>
  <c r="N87" i="15"/>
  <c r="M87" i="15"/>
  <c r="L87" i="15"/>
  <c r="K87" i="15"/>
  <c r="J87" i="15"/>
  <c r="I87" i="15"/>
  <c r="O85" i="15"/>
  <c r="N85" i="15"/>
  <c r="M85" i="15"/>
  <c r="L85" i="15"/>
  <c r="K85" i="15"/>
  <c r="J85" i="15"/>
  <c r="I85" i="15"/>
  <c r="O83" i="15"/>
  <c r="N83" i="15"/>
  <c r="M83" i="15"/>
  <c r="L83" i="15"/>
  <c r="K83" i="15"/>
  <c r="J83" i="15"/>
  <c r="I83" i="15"/>
  <c r="O81" i="15"/>
  <c r="N81" i="15"/>
  <c r="M81" i="15"/>
  <c r="L81" i="15"/>
  <c r="K81" i="15"/>
  <c r="J81" i="15"/>
  <c r="I81" i="15"/>
  <c r="O79" i="15"/>
  <c r="N79" i="15"/>
  <c r="M79" i="15"/>
  <c r="L79" i="15"/>
  <c r="K79" i="15"/>
  <c r="J79" i="15"/>
  <c r="I79" i="15"/>
  <c r="O77" i="15"/>
  <c r="N77" i="15"/>
  <c r="M77" i="15"/>
  <c r="L77" i="15"/>
  <c r="K77" i="15"/>
  <c r="J77" i="15"/>
  <c r="I77" i="15"/>
  <c r="O75" i="15"/>
  <c r="N75" i="15"/>
  <c r="M75" i="15"/>
  <c r="L75" i="15"/>
  <c r="K75" i="15"/>
  <c r="J75" i="15"/>
  <c r="I75" i="15"/>
  <c r="O73" i="15"/>
  <c r="N73" i="15"/>
  <c r="M73" i="15"/>
  <c r="L73" i="15"/>
  <c r="K73" i="15"/>
  <c r="J73" i="15"/>
  <c r="I73" i="15"/>
  <c r="O70" i="15"/>
  <c r="N70" i="15"/>
  <c r="M70" i="15"/>
  <c r="L70" i="15"/>
  <c r="K70" i="15"/>
  <c r="J70" i="15"/>
  <c r="I70" i="15"/>
  <c r="O68" i="15"/>
  <c r="N68" i="15"/>
  <c r="M68" i="15"/>
  <c r="L68" i="15"/>
  <c r="K68" i="15"/>
  <c r="J68" i="15"/>
  <c r="I68" i="15"/>
  <c r="O66" i="15"/>
  <c r="N66" i="15"/>
  <c r="M66" i="15"/>
  <c r="L66" i="15"/>
  <c r="K66" i="15"/>
  <c r="J66" i="15"/>
  <c r="I66" i="15"/>
  <c r="O64" i="15"/>
  <c r="N64" i="15"/>
  <c r="M64" i="15"/>
  <c r="L64" i="15"/>
  <c r="K64" i="15"/>
  <c r="J64" i="15"/>
  <c r="I64" i="15"/>
  <c r="O62" i="15"/>
  <c r="N62" i="15"/>
  <c r="M62" i="15"/>
  <c r="L62" i="15"/>
  <c r="K62" i="15"/>
  <c r="J62" i="15"/>
  <c r="I62" i="15"/>
  <c r="O58" i="15"/>
  <c r="N58" i="15"/>
  <c r="M58" i="15"/>
  <c r="L58" i="15"/>
  <c r="K58" i="15"/>
  <c r="J58" i="15"/>
  <c r="I58" i="15"/>
  <c r="O56" i="15"/>
  <c r="N56" i="15"/>
  <c r="M56" i="15"/>
  <c r="L56" i="15"/>
  <c r="K56" i="15"/>
  <c r="J56" i="15"/>
  <c r="I56" i="15"/>
  <c r="O54" i="15"/>
  <c r="N54" i="15"/>
  <c r="M54" i="15"/>
  <c r="L54" i="15"/>
  <c r="K54" i="15"/>
  <c r="J54" i="15"/>
  <c r="I54" i="15"/>
  <c r="O52" i="15"/>
  <c r="N52" i="15"/>
  <c r="M52" i="15"/>
  <c r="L52" i="15"/>
  <c r="K52" i="15"/>
  <c r="J52" i="15"/>
  <c r="I52" i="15"/>
  <c r="O50" i="15"/>
  <c r="N50" i="15"/>
  <c r="M50" i="15"/>
  <c r="L50" i="15"/>
  <c r="K50" i="15"/>
  <c r="J50" i="15"/>
  <c r="I50" i="15"/>
  <c r="O48" i="15"/>
  <c r="N48" i="15"/>
  <c r="M48" i="15"/>
  <c r="L48" i="15"/>
  <c r="K48" i="15"/>
  <c r="J48" i="15"/>
  <c r="I48" i="15"/>
  <c r="O46" i="15"/>
  <c r="N46" i="15"/>
  <c r="M46" i="15"/>
  <c r="L46" i="15"/>
  <c r="K46" i="15"/>
  <c r="J46" i="15"/>
  <c r="I46" i="15"/>
  <c r="O44" i="15"/>
  <c r="N44" i="15"/>
  <c r="M44" i="15"/>
  <c r="L44" i="15"/>
  <c r="K44" i="15"/>
  <c r="J44" i="15"/>
  <c r="I44" i="15"/>
  <c r="O42" i="15"/>
  <c r="N42" i="15"/>
  <c r="M42" i="15"/>
  <c r="L42" i="15"/>
  <c r="K42" i="15"/>
  <c r="J42" i="15"/>
  <c r="I42" i="15"/>
  <c r="O40" i="15"/>
  <c r="N40" i="15"/>
  <c r="M40" i="15"/>
  <c r="L40" i="15"/>
  <c r="K40" i="15"/>
  <c r="J40" i="15"/>
  <c r="I40" i="15"/>
  <c r="O38" i="15"/>
  <c r="N38" i="15"/>
  <c r="M38" i="15"/>
  <c r="L38" i="15"/>
  <c r="K38" i="15"/>
  <c r="J38" i="15"/>
  <c r="I38" i="15"/>
  <c r="O36" i="15"/>
  <c r="N36" i="15"/>
  <c r="M36" i="15"/>
  <c r="L36" i="15"/>
  <c r="K36" i="15"/>
  <c r="J36" i="15"/>
  <c r="I36" i="15"/>
  <c r="O34" i="15"/>
  <c r="N34" i="15"/>
  <c r="M34" i="15"/>
  <c r="L34" i="15"/>
  <c r="K34" i="15"/>
  <c r="J34" i="15"/>
  <c r="C2" i="47" s="1"/>
  <c r="BC9" i="47"/>
  <c r="BC14" i="47"/>
  <c r="BC15" i="47"/>
  <c r="BC17" i="47"/>
  <c r="BC18" i="47"/>
  <c r="BC19" i="47"/>
  <c r="BC20" i="47"/>
  <c r="BC30" i="47"/>
  <c r="BC31" i="47"/>
  <c r="BC32" i="47"/>
  <c r="BC33" i="47"/>
  <c r="BC35" i="47"/>
  <c r="BC36" i="47"/>
  <c r="BC39" i="47"/>
  <c r="BC37" i="47"/>
  <c r="BC38" i="47"/>
  <c r="BC42" i="47"/>
  <c r="BB9" i="47"/>
  <c r="BB14" i="47"/>
  <c r="BB15" i="47"/>
  <c r="BB17" i="47"/>
  <c r="BB18" i="47"/>
  <c r="BB19" i="47"/>
  <c r="BB20" i="47"/>
  <c r="BB30" i="47"/>
  <c r="BB31" i="47"/>
  <c r="BB32" i="47"/>
  <c r="BB33" i="47"/>
  <c r="BB35" i="47"/>
  <c r="BB36" i="47"/>
  <c r="BB39" i="47"/>
  <c r="BB37" i="47"/>
  <c r="BB38" i="47"/>
  <c r="BB42" i="47"/>
  <c r="AG9" i="47"/>
  <c r="AG14" i="47"/>
  <c r="AG15" i="47"/>
  <c r="AG17" i="47"/>
  <c r="AG18" i="47"/>
  <c r="AG19" i="47"/>
  <c r="AG20" i="47"/>
  <c r="AG30" i="47"/>
  <c r="AG31" i="47"/>
  <c r="AG32" i="47"/>
  <c r="AG33" i="47"/>
  <c r="AG35" i="47"/>
  <c r="AG36" i="47"/>
  <c r="AG39" i="47"/>
  <c r="AG37" i="47"/>
  <c r="AG38" i="47"/>
  <c r="AG40" i="47"/>
  <c r="AG42" i="47"/>
  <c r="AF9" i="47"/>
  <c r="AF14" i="47"/>
  <c r="AF15" i="47"/>
  <c r="AF17" i="47"/>
  <c r="AF18" i="47"/>
  <c r="AF19" i="47"/>
  <c r="AF20" i="47"/>
  <c r="AF30" i="47"/>
  <c r="AF31" i="47"/>
  <c r="AF32" i="47"/>
  <c r="AF33" i="47"/>
  <c r="AF35" i="47"/>
  <c r="AF36" i="47"/>
  <c r="AF39" i="47"/>
  <c r="AF37" i="47"/>
  <c r="AF38" i="47"/>
  <c r="AF42" i="47"/>
  <c r="E2" i="47" l="1"/>
  <c r="D2" i="47"/>
  <c r="E3" i="47"/>
  <c r="D3" i="47"/>
  <c r="C3" i="47"/>
  <c r="E11" i="47"/>
  <c r="D11" i="47"/>
  <c r="C11" i="47"/>
  <c r="E32" i="47"/>
  <c r="C32" i="47"/>
  <c r="D32" i="47"/>
  <c r="D6" i="47"/>
  <c r="C6" i="47"/>
  <c r="E6" i="47"/>
  <c r="D10" i="47"/>
  <c r="C10" i="47"/>
  <c r="E10" i="47"/>
  <c r="D14" i="47"/>
  <c r="E14" i="47"/>
  <c r="C14" i="47"/>
  <c r="E19" i="47"/>
  <c r="D19" i="47"/>
  <c r="C19" i="47"/>
  <c r="E23" i="47"/>
  <c r="D23" i="47"/>
  <c r="C23" i="47"/>
  <c r="E27" i="47"/>
  <c r="D27" i="47"/>
  <c r="C27" i="47"/>
  <c r="E31" i="47"/>
  <c r="D31" i="47"/>
  <c r="C31" i="47"/>
  <c r="E35" i="47"/>
  <c r="D35" i="47"/>
  <c r="C35" i="47"/>
  <c r="E40" i="47"/>
  <c r="D40" i="47"/>
  <c r="C40" i="47"/>
  <c r="E16" i="47"/>
  <c r="D16" i="47"/>
  <c r="C16" i="47"/>
  <c r="E28" i="47"/>
  <c r="D28" i="47"/>
  <c r="C28" i="47"/>
  <c r="C36" i="47"/>
  <c r="E36" i="47"/>
  <c r="D36" i="47"/>
  <c r="C5" i="47"/>
  <c r="D5" i="47"/>
  <c r="E5" i="47"/>
  <c r="C9" i="47"/>
  <c r="E9" i="47"/>
  <c r="D9" i="47"/>
  <c r="C13" i="47"/>
  <c r="D13" i="47"/>
  <c r="E13" i="47"/>
  <c r="D18" i="47"/>
  <c r="E18" i="47"/>
  <c r="C18" i="47"/>
  <c r="D22" i="47"/>
  <c r="C22" i="47"/>
  <c r="E22" i="47"/>
  <c r="D26" i="47"/>
  <c r="C26" i="47"/>
  <c r="E26" i="47"/>
  <c r="D30" i="47"/>
  <c r="E30" i="47"/>
  <c r="C30" i="47"/>
  <c r="D34" i="47"/>
  <c r="C34" i="47"/>
  <c r="E34" i="47"/>
  <c r="E39" i="47"/>
  <c r="D39" i="47"/>
  <c r="C39" i="47"/>
  <c r="E7" i="47"/>
  <c r="D7" i="47"/>
  <c r="C7" i="47"/>
  <c r="E20" i="47"/>
  <c r="C20" i="47"/>
  <c r="D20" i="47"/>
  <c r="C24" i="47"/>
  <c r="E24" i="47"/>
  <c r="D24" i="47"/>
  <c r="C41" i="47"/>
  <c r="E41" i="47"/>
  <c r="D41" i="47"/>
  <c r="C4" i="47"/>
  <c r="E4" i="47"/>
  <c r="D4" i="47"/>
  <c r="E8" i="47"/>
  <c r="C8" i="47"/>
  <c r="D8" i="47"/>
  <c r="C12" i="47"/>
  <c r="E12" i="47"/>
  <c r="D12" i="47"/>
  <c r="C17" i="47"/>
  <c r="E17" i="47"/>
  <c r="D17" i="47"/>
  <c r="C21" i="47"/>
  <c r="D21" i="47"/>
  <c r="E21" i="47"/>
  <c r="C25" i="47"/>
  <c r="D25" i="47"/>
  <c r="E25" i="47"/>
  <c r="C29" i="47"/>
  <c r="E29" i="47"/>
  <c r="D29" i="47"/>
  <c r="C33" i="47"/>
  <c r="D33" i="47"/>
  <c r="E33" i="47"/>
  <c r="D38" i="47"/>
  <c r="C38" i="47"/>
  <c r="E38" i="47"/>
  <c r="D42" i="47"/>
  <c r="E42" i="47"/>
  <c r="C42" i="47"/>
  <c r="C37" i="47"/>
  <c r="D37" i="47"/>
  <c r="E37" i="47"/>
  <c r="E15" i="47"/>
  <c r="D15" i="47"/>
  <c r="C15" i="47"/>
  <c r="Y5" i="47"/>
  <c r="AA5" i="47"/>
  <c r="Z5" i="47"/>
  <c r="Z10" i="47"/>
  <c r="AA10" i="47"/>
  <c r="Y10" i="47"/>
  <c r="Z16" i="47"/>
  <c r="Y16" i="47"/>
  <c r="AA16" i="47"/>
  <c r="Z24" i="47"/>
  <c r="Y24" i="47"/>
  <c r="AA24" i="47"/>
  <c r="Z28" i="47"/>
  <c r="Y28" i="47"/>
  <c r="AA28" i="47"/>
  <c r="AW2" i="47"/>
  <c r="AV2" i="47"/>
  <c r="AU2" i="47"/>
  <c r="AV6" i="47"/>
  <c r="AU6" i="47"/>
  <c r="AV11" i="47"/>
  <c r="AU11" i="47"/>
  <c r="AU21" i="47"/>
  <c r="AV21" i="47"/>
  <c r="AU25" i="47"/>
  <c r="AV25" i="47"/>
  <c r="AU29" i="47"/>
  <c r="AV29" i="47"/>
  <c r="Z4" i="47"/>
  <c r="Y4" i="47"/>
  <c r="AA4" i="47"/>
  <c r="Z8" i="47"/>
  <c r="Y8" i="47"/>
  <c r="AA8" i="47"/>
  <c r="Y13" i="47"/>
  <c r="AA13" i="47"/>
  <c r="Z13" i="47"/>
  <c r="AA23" i="47"/>
  <c r="Y23" i="47"/>
  <c r="Z23" i="47"/>
  <c r="AA27" i="47"/>
  <c r="Y27" i="47"/>
  <c r="Z27" i="47"/>
  <c r="Z40" i="47"/>
  <c r="Y40" i="47"/>
  <c r="AA40" i="47"/>
  <c r="AU5" i="47"/>
  <c r="AV5" i="47"/>
  <c r="AV10" i="47"/>
  <c r="AU10" i="47"/>
  <c r="AV16" i="47"/>
  <c r="AU16" i="47"/>
  <c r="AV24" i="47"/>
  <c r="AU24" i="47"/>
  <c r="AV28" i="47"/>
  <c r="AU28" i="47"/>
  <c r="B5" i="47"/>
  <c r="AA3" i="47"/>
  <c r="Y3" i="47"/>
  <c r="Z3" i="47"/>
  <c r="AA7" i="47"/>
  <c r="Y7" i="47"/>
  <c r="Z7" i="47"/>
  <c r="Z12" i="47"/>
  <c r="Y12" i="47"/>
  <c r="AA12" i="47"/>
  <c r="Z22" i="47"/>
  <c r="AA22" i="47"/>
  <c r="Y22" i="47"/>
  <c r="Z26" i="47"/>
  <c r="AA26" i="47"/>
  <c r="Y26" i="47"/>
  <c r="Z34" i="47"/>
  <c r="AA34" i="47"/>
  <c r="Y34" i="47"/>
  <c r="AV4" i="47"/>
  <c r="AU4" i="47"/>
  <c r="AV8" i="47"/>
  <c r="AU8" i="47"/>
  <c r="AU13" i="47"/>
  <c r="AV13" i="47"/>
  <c r="AV23" i="47"/>
  <c r="AU23" i="47"/>
  <c r="AV27" i="47"/>
  <c r="AU27" i="47"/>
  <c r="AV40" i="47"/>
  <c r="AU40" i="47"/>
  <c r="AA2" i="47"/>
  <c r="Y2" i="47"/>
  <c r="Z2" i="47"/>
  <c r="Z6" i="47"/>
  <c r="AA6" i="47"/>
  <c r="Y6" i="47"/>
  <c r="AA11" i="47"/>
  <c r="Y11" i="47"/>
  <c r="Z11" i="47"/>
  <c r="Y21" i="47"/>
  <c r="AA21" i="47"/>
  <c r="Z21" i="47"/>
  <c r="Y25" i="47"/>
  <c r="AA25" i="47"/>
  <c r="Z25" i="47"/>
  <c r="Y29" i="47"/>
  <c r="AA29" i="47"/>
  <c r="Z29" i="47"/>
  <c r="AV3" i="47"/>
  <c r="AU3" i="47"/>
  <c r="AV7" i="47"/>
  <c r="AU7" i="47"/>
  <c r="AV12" i="47"/>
  <c r="AU12" i="47"/>
  <c r="AV22" i="47"/>
  <c r="AU22" i="47"/>
  <c r="AV26" i="47"/>
  <c r="AU26" i="47"/>
  <c r="AV34" i="47"/>
  <c r="AU34" i="47"/>
  <c r="AG41" i="47"/>
  <c r="BC16" i="47"/>
  <c r="G81" i="40"/>
  <c r="BC41" i="47"/>
  <c r="G50" i="40"/>
  <c r="BC11" i="47"/>
  <c r="G50" i="50"/>
  <c r="AG11" i="47"/>
  <c r="AF41" i="47" l="1"/>
  <c r="BB41" i="47"/>
  <c r="BB40" i="47"/>
  <c r="AB11" i="47" l="1"/>
  <c r="AB15" i="47"/>
  <c r="AN15" i="47"/>
  <c r="AB18" i="47"/>
  <c r="AN18" i="47"/>
  <c r="AB20" i="47"/>
  <c r="AN20" i="47"/>
  <c r="AB31" i="47"/>
  <c r="AN31" i="47"/>
  <c r="AB33" i="47"/>
  <c r="AN33" i="47"/>
  <c r="AB35" i="47"/>
  <c r="AN35" i="47"/>
  <c r="AB36" i="47"/>
  <c r="AN36" i="47"/>
  <c r="AB39" i="47"/>
  <c r="AN39" i="47"/>
  <c r="AB37" i="47"/>
  <c r="AN37" i="47"/>
  <c r="AB38" i="47"/>
  <c r="AN38" i="47"/>
  <c r="AB40" i="47"/>
  <c r="AN40" i="47"/>
  <c r="AB41" i="47"/>
  <c r="AN41" i="47"/>
  <c r="AB42" i="47"/>
  <c r="AN42" i="47"/>
  <c r="AB9" i="47"/>
  <c r="AN9" i="47"/>
  <c r="AB14" i="47"/>
  <c r="AN14" i="47"/>
  <c r="AB17" i="47"/>
  <c r="AN17" i="47"/>
  <c r="AB19" i="47"/>
  <c r="AN19" i="47"/>
  <c r="AB30" i="47"/>
  <c r="AN30" i="47"/>
  <c r="AB32" i="47"/>
  <c r="AN32" i="47"/>
  <c r="AG34" i="47"/>
  <c r="AG29" i="47"/>
  <c r="AG28" i="47"/>
  <c r="AG27" i="47"/>
  <c r="AG26" i="47"/>
  <c r="AG25" i="47"/>
  <c r="AG24" i="47"/>
  <c r="AG23" i="47"/>
  <c r="AG22" i="47"/>
  <c r="AG21" i="47"/>
  <c r="AG16" i="47"/>
  <c r="AG13" i="47"/>
  <c r="AG12" i="47"/>
  <c r="AG10" i="47"/>
  <c r="AG8" i="47"/>
  <c r="AG7" i="47"/>
  <c r="AG6" i="47"/>
  <c r="AG5" i="47"/>
  <c r="AG4" i="47"/>
  <c r="AG3" i="47"/>
  <c r="AG2" i="47"/>
  <c r="G78" i="40"/>
  <c r="BB34" i="47" s="1"/>
  <c r="G75" i="40"/>
  <c r="BB29" i="47" s="1"/>
  <c r="G73" i="40"/>
  <c r="BB28" i="47" s="1"/>
  <c r="G71" i="40"/>
  <c r="BB27" i="47" s="1"/>
  <c r="G69" i="40"/>
  <c r="BB26" i="47" s="1"/>
  <c r="G67" i="40"/>
  <c r="BB25" i="47" s="1"/>
  <c r="G65" i="40"/>
  <c r="BB24" i="47" s="1"/>
  <c r="G63" i="40"/>
  <c r="BB23" i="47" s="1"/>
  <c r="G61" i="40"/>
  <c r="BB22" i="47" s="1"/>
  <c r="G59" i="40"/>
  <c r="BB21" i="47" s="1"/>
  <c r="G56" i="40"/>
  <c r="BB16" i="47" s="1"/>
  <c r="G54" i="40"/>
  <c r="BB13" i="47" s="1"/>
  <c r="G52" i="40"/>
  <c r="BB12" i="47" s="1"/>
  <c r="G48" i="40"/>
  <c r="G46" i="40"/>
  <c r="BB8" i="47" s="1"/>
  <c r="G44" i="40"/>
  <c r="BB7" i="47" s="1"/>
  <c r="G42" i="40"/>
  <c r="BB6" i="47" s="1"/>
  <c r="G40" i="40"/>
  <c r="BB5" i="47" s="1"/>
  <c r="G38" i="40"/>
  <c r="BB4" i="47" s="1"/>
  <c r="G36" i="40"/>
  <c r="BB3" i="47" s="1"/>
  <c r="G78" i="50"/>
  <c r="AF34" i="47" s="1"/>
  <c r="G75" i="50"/>
  <c r="AF29" i="47" s="1"/>
  <c r="G73" i="50"/>
  <c r="AF28" i="47" s="1"/>
  <c r="G71" i="50"/>
  <c r="AF27" i="47" s="1"/>
  <c r="G69" i="50"/>
  <c r="AF26" i="47" s="1"/>
  <c r="G67" i="50"/>
  <c r="AF25" i="47" s="1"/>
  <c r="G65" i="50"/>
  <c r="AF24" i="47" s="1"/>
  <c r="G63" i="50"/>
  <c r="AF23" i="47" s="1"/>
  <c r="G61" i="50"/>
  <c r="AF22" i="47" s="1"/>
  <c r="G59" i="50"/>
  <c r="AF21" i="47" s="1"/>
  <c r="G56" i="50"/>
  <c r="AF16" i="47" s="1"/>
  <c r="G54" i="50"/>
  <c r="AF13" i="47" s="1"/>
  <c r="G52" i="50"/>
  <c r="AF12" i="47" s="1"/>
  <c r="G48" i="50"/>
  <c r="G46" i="50"/>
  <c r="AF8" i="47" s="1"/>
  <c r="G44" i="50"/>
  <c r="AF7" i="47" s="1"/>
  <c r="G42" i="50"/>
  <c r="AF6" i="47" s="1"/>
  <c r="G40" i="50"/>
  <c r="AF5" i="47" s="1"/>
  <c r="G38" i="50"/>
  <c r="AF4" i="47" s="1"/>
  <c r="G36" i="50"/>
  <c r="AF3" i="47" s="1"/>
  <c r="G34" i="50"/>
  <c r="AF2" i="47" s="1"/>
  <c r="BB10" i="47" l="1"/>
  <c r="BB11" i="47"/>
  <c r="AF10" i="47"/>
  <c r="AF11" i="47"/>
  <c r="AB2" i="47"/>
  <c r="BC34" i="47"/>
  <c r="BC29" i="47"/>
  <c r="BC28" i="47"/>
  <c r="BC27" i="47"/>
  <c r="BC26" i="47"/>
  <c r="BC25" i="47"/>
  <c r="BC24" i="47"/>
  <c r="BC23" i="47"/>
  <c r="BC22" i="47"/>
  <c r="BC21" i="47"/>
  <c r="BC13" i="47"/>
  <c r="BC12" i="47"/>
  <c r="BC10" i="47"/>
  <c r="BC8" i="47"/>
  <c r="BC7" i="47"/>
  <c r="BC6" i="47"/>
  <c r="BC5" i="47"/>
  <c r="BC4" i="47"/>
  <c r="BC3" i="47"/>
  <c r="BC2" i="47"/>
  <c r="AB6" i="47" l="1"/>
  <c r="AN6" i="47"/>
  <c r="AB27" i="47"/>
  <c r="AN27" i="47"/>
  <c r="AB12" i="47"/>
  <c r="AN12" i="47"/>
  <c r="AB4" i="47"/>
  <c r="AN4" i="47"/>
  <c r="AB16" i="47"/>
  <c r="AN16" i="47"/>
  <c r="AB23" i="47"/>
  <c r="AN23" i="47"/>
  <c r="AB25" i="47"/>
  <c r="AN25" i="47"/>
  <c r="AB34" i="47"/>
  <c r="AN34" i="47"/>
  <c r="AB26" i="47"/>
  <c r="AN26" i="47"/>
  <c r="AB21" i="47"/>
  <c r="AN21" i="47"/>
  <c r="AB10" i="47"/>
  <c r="AN10" i="47"/>
  <c r="AB5" i="47"/>
  <c r="AN5" i="47"/>
  <c r="AN11" i="47"/>
  <c r="AB28" i="47"/>
  <c r="AN28" i="47"/>
  <c r="AB13" i="47"/>
  <c r="AN13" i="47"/>
  <c r="AB7" i="47"/>
  <c r="AN7" i="47"/>
  <c r="AB3" i="47"/>
  <c r="AN3" i="47"/>
  <c r="AB29" i="47"/>
  <c r="AN29" i="47"/>
  <c r="AB24" i="47"/>
  <c r="AN24" i="47"/>
  <c r="AB8" i="47"/>
  <c r="AN8" i="47"/>
  <c r="AB22" i="47"/>
  <c r="AN22" i="47"/>
  <c r="J2" i="47"/>
  <c r="G109" i="15"/>
  <c r="J38" i="47" s="1"/>
  <c r="AH41" i="47" l="1"/>
  <c r="BJ41" i="47"/>
  <c r="AW41" i="47"/>
  <c r="BD41" i="47"/>
  <c r="AC42" i="47"/>
  <c r="AD42" i="47" s="1"/>
  <c r="AE42" i="47" s="1"/>
  <c r="AO42" i="47" s="1" a="1"/>
  <c r="AO42" i="47" s="1"/>
  <c r="AH42" i="47"/>
  <c r="BJ42" i="47"/>
  <c r="AW42" i="47"/>
  <c r="BD42" i="47"/>
  <c r="K4" i="47"/>
  <c r="G38" i="15"/>
  <c r="J4" i="47" s="1"/>
  <c r="AX41" i="47" l="1"/>
  <c r="AY41" i="47"/>
  <c r="AZ41" i="47" s="1"/>
  <c r="BA41" i="47" s="1"/>
  <c r="BK41" i="47" s="1" a="1"/>
  <c r="BK41" i="47" s="1"/>
  <c r="AY42" i="47"/>
  <c r="AZ42" i="47" s="1"/>
  <c r="BA42" i="47" s="1"/>
  <c r="BK42" i="47" s="1" a="1"/>
  <c r="BK42" i="47" s="1"/>
  <c r="AX42" i="47"/>
  <c r="AP42" i="47"/>
  <c r="AQ42" i="47" s="1" a="1"/>
  <c r="AQ42" i="47" s="1"/>
  <c r="AI42" i="47" s="1"/>
  <c r="AC41" i="47"/>
  <c r="AD41" i="47" s="1"/>
  <c r="AE41" i="47" s="1"/>
  <c r="AO41" i="47" s="1" a="1"/>
  <c r="AO41" i="47" s="1"/>
  <c r="G118" i="15"/>
  <c r="G116" i="15"/>
  <c r="G114" i="15"/>
  <c r="G111" i="15"/>
  <c r="J37" i="47"/>
  <c r="G105" i="15"/>
  <c r="J36" i="47" s="1"/>
  <c r="G103" i="15"/>
  <c r="J35" i="47" s="1"/>
  <c r="G100" i="15"/>
  <c r="J34" i="47" s="1"/>
  <c r="G98" i="15"/>
  <c r="J33" i="47" s="1"/>
  <c r="G96" i="15"/>
  <c r="J32" i="47" s="1"/>
  <c r="G94" i="15"/>
  <c r="J31" i="47" s="1"/>
  <c r="G92" i="15"/>
  <c r="J30" i="47" s="1"/>
  <c r="G89" i="15"/>
  <c r="J29" i="47" s="1"/>
  <c r="G87" i="15"/>
  <c r="J28" i="47" s="1"/>
  <c r="G85" i="15"/>
  <c r="J27" i="47" s="1"/>
  <c r="G83" i="15"/>
  <c r="J26" i="47" s="1"/>
  <c r="G81" i="15"/>
  <c r="J25" i="47" s="1"/>
  <c r="G79" i="15"/>
  <c r="J24" i="47" s="1"/>
  <c r="G77" i="15"/>
  <c r="J23" i="47" s="1"/>
  <c r="G75" i="15"/>
  <c r="J22" i="47" s="1"/>
  <c r="G73" i="15"/>
  <c r="J21" i="47" s="1"/>
  <c r="G70" i="15"/>
  <c r="J20" i="47" s="1"/>
  <c r="G68" i="15"/>
  <c r="J19" i="47" s="1"/>
  <c r="G66" i="15"/>
  <c r="J18" i="47" s="1"/>
  <c r="G64" i="15"/>
  <c r="J17" i="47" s="1"/>
  <c r="G62" i="15"/>
  <c r="J16" i="47" s="1"/>
  <c r="J15" i="47"/>
  <c r="G58" i="15"/>
  <c r="J14" i="47" s="1"/>
  <c r="G56" i="15"/>
  <c r="J13" i="47" s="1"/>
  <c r="G54" i="15"/>
  <c r="J12" i="47" s="1"/>
  <c r="G52" i="15"/>
  <c r="G50" i="15"/>
  <c r="J10" i="47" s="1"/>
  <c r="G48" i="15"/>
  <c r="J9" i="47" s="1"/>
  <c r="G46" i="15"/>
  <c r="J8" i="47" s="1"/>
  <c r="G44" i="15"/>
  <c r="J7" i="47" s="1"/>
  <c r="G42" i="15"/>
  <c r="J6" i="47" s="1"/>
  <c r="G40" i="15"/>
  <c r="J5" i="47" s="1"/>
  <c r="G36" i="15"/>
  <c r="J3" i="47" s="1"/>
  <c r="J11" i="47" l="1"/>
  <c r="J41" i="47"/>
  <c r="J40" i="47"/>
  <c r="J39" i="47"/>
  <c r="J42" i="47"/>
  <c r="AJ42" i="47"/>
  <c r="AK42" i="47" s="1"/>
  <c r="BL42" i="47"/>
  <c r="BM42" i="47" s="1" a="1"/>
  <c r="BM42" i="47" s="1"/>
  <c r="BF42" i="47" s="1"/>
  <c r="BL41" i="47"/>
  <c r="BM41" i="47" s="1" a="1"/>
  <c r="BM41" i="47" s="1"/>
  <c r="BE41" i="47" s="1"/>
  <c r="AP41" i="47"/>
  <c r="AQ41" i="47" s="1" a="1"/>
  <c r="AQ41" i="47" s="1"/>
  <c r="AI41" i="47" s="1"/>
  <c r="K40" i="47"/>
  <c r="K38" i="47"/>
  <c r="K37" i="47"/>
  <c r="K39" i="47"/>
  <c r="K36" i="47"/>
  <c r="K35" i="47"/>
  <c r="K34" i="47"/>
  <c r="K33" i="47"/>
  <c r="K32" i="47"/>
  <c r="K31" i="47"/>
  <c r="K30" i="47"/>
  <c r="K29" i="47"/>
  <c r="K28" i="47"/>
  <c r="K27" i="47"/>
  <c r="K26" i="47"/>
  <c r="K25" i="47"/>
  <c r="K24" i="47"/>
  <c r="K23" i="47"/>
  <c r="K22" i="47"/>
  <c r="K21" i="47"/>
  <c r="K20" i="47"/>
  <c r="K19" i="47"/>
  <c r="K18" i="47"/>
  <c r="K17" i="47"/>
  <c r="K16" i="47"/>
  <c r="K15" i="47"/>
  <c r="K14" i="47"/>
  <c r="K13" i="47"/>
  <c r="K12" i="47"/>
  <c r="K11" i="47"/>
  <c r="K10" i="47"/>
  <c r="K9" i="47"/>
  <c r="K8" i="47"/>
  <c r="K7" i="47"/>
  <c r="K3" i="47"/>
  <c r="K2" i="47"/>
  <c r="G5" i="47"/>
  <c r="B4" i="47"/>
  <c r="R4" i="47" s="1"/>
  <c r="B2" i="47"/>
  <c r="AH4" i="47"/>
  <c r="BJ4" i="47"/>
  <c r="AW4" i="47"/>
  <c r="BD4" i="47"/>
  <c r="AH5" i="47"/>
  <c r="BJ5" i="47"/>
  <c r="AW5" i="47"/>
  <c r="BD5" i="47"/>
  <c r="AH6" i="47"/>
  <c r="BJ6" i="47"/>
  <c r="AW6" i="47"/>
  <c r="BD6" i="47"/>
  <c r="BD40" i="47"/>
  <c r="BD38" i="47"/>
  <c r="BD37" i="47"/>
  <c r="BD39" i="47"/>
  <c r="BD36" i="47"/>
  <c r="BD35" i="47"/>
  <c r="BD33" i="47"/>
  <c r="BD32" i="47"/>
  <c r="BD31" i="47"/>
  <c r="BD30" i="47"/>
  <c r="BD20" i="47"/>
  <c r="BD19" i="47"/>
  <c r="BD18" i="47"/>
  <c r="BD17" i="47"/>
  <c r="BD15" i="47"/>
  <c r="BD14" i="47"/>
  <c r="BD11" i="47"/>
  <c r="BD9" i="47"/>
  <c r="BD3" i="47"/>
  <c r="AW40" i="47"/>
  <c r="AW38" i="47"/>
  <c r="AW37" i="47"/>
  <c r="AW39" i="47"/>
  <c r="AW36" i="47"/>
  <c r="AW35" i="47"/>
  <c r="AW33" i="47"/>
  <c r="AW32" i="47"/>
  <c r="AW31" i="47"/>
  <c r="AW30" i="47"/>
  <c r="AW20" i="47"/>
  <c r="AW19" i="47"/>
  <c r="AW18" i="47"/>
  <c r="AW17" i="47"/>
  <c r="AW15" i="47"/>
  <c r="AW14" i="47"/>
  <c r="AW11" i="47"/>
  <c r="AW9" i="47"/>
  <c r="AW3" i="47"/>
  <c r="BJ40" i="47"/>
  <c r="BJ38" i="47"/>
  <c r="BJ37" i="47"/>
  <c r="BJ39" i="47"/>
  <c r="BJ36" i="47"/>
  <c r="BJ35" i="47"/>
  <c r="BJ33" i="47"/>
  <c r="BJ32" i="47"/>
  <c r="BJ31" i="47"/>
  <c r="BJ30" i="47"/>
  <c r="BJ20" i="47"/>
  <c r="BJ19" i="47"/>
  <c r="BJ18" i="47"/>
  <c r="BJ17" i="47"/>
  <c r="BJ15" i="47"/>
  <c r="BJ14" i="47"/>
  <c r="BJ11" i="47"/>
  <c r="BJ9" i="47"/>
  <c r="BJ3" i="47"/>
  <c r="BD34" i="47"/>
  <c r="BD29" i="47"/>
  <c r="BD22" i="47"/>
  <c r="BD23" i="47"/>
  <c r="BD24" i="47"/>
  <c r="BD25" i="47"/>
  <c r="BD26" i="47"/>
  <c r="BD27" i="47"/>
  <c r="BD28" i="47"/>
  <c r="BD21" i="47"/>
  <c r="BD16" i="47"/>
  <c r="BJ25" i="47"/>
  <c r="BJ27" i="47"/>
  <c r="BJ8" i="47"/>
  <c r="BJ12" i="47"/>
  <c r="BD7" i="47"/>
  <c r="BD8" i="47"/>
  <c r="BD10" i="47"/>
  <c r="BD12" i="47"/>
  <c r="BD13" i="47"/>
  <c r="BD2" i="47"/>
  <c r="AH40" i="47"/>
  <c r="AH38" i="47"/>
  <c r="AH37" i="47"/>
  <c r="AH39" i="47"/>
  <c r="AH36" i="47"/>
  <c r="AH35" i="47"/>
  <c r="AH33" i="47"/>
  <c r="AH32" i="47"/>
  <c r="AH31" i="47"/>
  <c r="AH30" i="47"/>
  <c r="AH20" i="47"/>
  <c r="AH19" i="47"/>
  <c r="AH18" i="47"/>
  <c r="AH17" i="47"/>
  <c r="AH15" i="47"/>
  <c r="AH14" i="47"/>
  <c r="AH11" i="47"/>
  <c r="AH9" i="47"/>
  <c r="AH3" i="47"/>
  <c r="AX25" i="47" l="1"/>
  <c r="AY19" i="47"/>
  <c r="AZ19" i="47" s="1"/>
  <c r="BA19" i="47" s="1"/>
  <c r="BK19" i="47" s="1" a="1"/>
  <c r="BK19" i="47" s="1"/>
  <c r="AX19" i="47"/>
  <c r="AX38" i="47"/>
  <c r="AY38" i="47"/>
  <c r="AZ38" i="47" s="1"/>
  <c r="BA38" i="47" s="1"/>
  <c r="BK38" i="47" s="1" a="1"/>
  <c r="BK38" i="47" s="1"/>
  <c r="AX12" i="47"/>
  <c r="AY3" i="47"/>
  <c r="AZ3" i="47" s="1"/>
  <c r="BA3" i="47" s="1"/>
  <c r="BK3" i="47" s="1" a="1"/>
  <c r="BK3" i="47" s="1"/>
  <c r="AX3" i="47"/>
  <c r="AX20" i="47"/>
  <c r="AY20" i="47"/>
  <c r="AZ20" i="47" s="1"/>
  <c r="BA20" i="47" s="1"/>
  <c r="BK20" i="47" s="1" a="1"/>
  <c r="BK20" i="47" s="1"/>
  <c r="AY40" i="47"/>
  <c r="AZ40" i="47" s="1"/>
  <c r="BA40" i="47" s="1"/>
  <c r="BK40" i="47" s="1" a="1"/>
  <c r="BK40" i="47" s="1"/>
  <c r="AX40" i="47"/>
  <c r="AX8" i="47"/>
  <c r="AY9" i="47"/>
  <c r="AZ9" i="47" s="1"/>
  <c r="BA9" i="47" s="1"/>
  <c r="BK9" i="47" s="1" a="1"/>
  <c r="BK9" i="47" s="1"/>
  <c r="AX9" i="47"/>
  <c r="AY17" i="47"/>
  <c r="AZ17" i="47" s="1"/>
  <c r="BA17" i="47" s="1"/>
  <c r="BK17" i="47" s="1" a="1"/>
  <c r="BK17" i="47" s="1"/>
  <c r="AX17" i="47"/>
  <c r="AY30" i="47"/>
  <c r="AZ30" i="47" s="1"/>
  <c r="BA30" i="47" s="1"/>
  <c r="BK30" i="47" s="1" a="1"/>
  <c r="BK30" i="47" s="1"/>
  <c r="AX30" i="47"/>
  <c r="AY32" i="47"/>
  <c r="AZ32" i="47" s="1"/>
  <c r="BA32" i="47" s="1"/>
  <c r="BK32" i="47" s="1" a="1"/>
  <c r="BK32" i="47" s="1"/>
  <c r="AX32" i="47"/>
  <c r="AX39" i="47"/>
  <c r="AY39" i="47"/>
  <c r="AZ39" i="47" s="1"/>
  <c r="BA39" i="47" s="1"/>
  <c r="BK39" i="47" s="1" a="1"/>
  <c r="BK39" i="47" s="1"/>
  <c r="AX6" i="47"/>
  <c r="AY6" i="47"/>
  <c r="AZ6" i="47" s="1"/>
  <c r="BA6" i="47" s="1"/>
  <c r="BK6" i="47" s="1" a="1"/>
  <c r="BK6" i="47" s="1"/>
  <c r="AY4" i="47"/>
  <c r="AZ4" i="47" s="1"/>
  <c r="BA4" i="47" s="1"/>
  <c r="BK4" i="47" s="1" a="1"/>
  <c r="BK4" i="47" s="1"/>
  <c r="AX4" i="47"/>
  <c r="AX14" i="47"/>
  <c r="AY14" i="47"/>
  <c r="AZ14" i="47" s="1"/>
  <c r="BA14" i="47" s="1"/>
  <c r="BK14" i="47" s="1" a="1"/>
  <c r="BK14" i="47" s="1"/>
  <c r="AX35" i="47"/>
  <c r="AY35" i="47"/>
  <c r="AZ35" i="47" s="1"/>
  <c r="BA35" i="47" s="1"/>
  <c r="BK35" i="47" s="1" a="1"/>
  <c r="BK35" i="47" s="1"/>
  <c r="AX5" i="47"/>
  <c r="AY5" i="47"/>
  <c r="AZ5" i="47" s="1"/>
  <c r="BA5" i="47" s="1"/>
  <c r="BK5" i="47" s="1" a="1"/>
  <c r="BK5" i="47" s="1"/>
  <c r="AY15" i="47"/>
  <c r="AZ15" i="47" s="1"/>
  <c r="BA15" i="47" s="1"/>
  <c r="BK15" i="47" s="1" a="1"/>
  <c r="BK15" i="47" s="1"/>
  <c r="AX15" i="47"/>
  <c r="AY36" i="47"/>
  <c r="AZ36" i="47" s="1"/>
  <c r="BA36" i="47" s="1"/>
  <c r="BK36" i="47" s="1" a="1"/>
  <c r="BK36" i="47" s="1"/>
  <c r="AX36" i="47"/>
  <c r="AX27" i="47"/>
  <c r="AY11" i="47"/>
  <c r="AZ11" i="47" s="1"/>
  <c r="BA11" i="47" s="1"/>
  <c r="BK11" i="47" s="1" a="1"/>
  <c r="BK11" i="47" s="1"/>
  <c r="AX11" i="47"/>
  <c r="AX18" i="47"/>
  <c r="AY18" i="47"/>
  <c r="AZ18" i="47" s="1"/>
  <c r="BA18" i="47" s="1"/>
  <c r="BK18" i="47" s="1" a="1"/>
  <c r="BK18" i="47" s="1"/>
  <c r="AX31" i="47"/>
  <c r="AY31" i="47"/>
  <c r="AZ31" i="47" s="1"/>
  <c r="BA31" i="47" s="1"/>
  <c r="BK31" i="47" s="1" a="1"/>
  <c r="BK31" i="47" s="1"/>
  <c r="AX33" i="47"/>
  <c r="AY33" i="47"/>
  <c r="AZ33" i="47" s="1"/>
  <c r="BA33" i="47" s="1"/>
  <c r="BK33" i="47" s="1" a="1"/>
  <c r="BK33" i="47" s="1"/>
  <c r="AX37" i="47"/>
  <c r="AY37" i="47"/>
  <c r="AZ37" i="47" s="1"/>
  <c r="BA37" i="47" s="1"/>
  <c r="BK37" i="47" s="1" a="1"/>
  <c r="BK37" i="47" s="1"/>
  <c r="K5" i="47"/>
  <c r="R5" i="47" s="1"/>
  <c r="K42" i="47"/>
  <c r="K6" i="47"/>
  <c r="L6" i="47" s="1"/>
  <c r="K41" i="47"/>
  <c r="L41" i="47" s="1"/>
  <c r="H5" i="47"/>
  <c r="AJ41" i="47"/>
  <c r="AK41" i="47" s="1"/>
  <c r="B42" i="47"/>
  <c r="B41" i="47"/>
  <c r="BF41" i="47"/>
  <c r="BG41" i="47" s="1"/>
  <c r="BE42" i="47"/>
  <c r="BG42" i="47" s="1"/>
  <c r="L4" i="47"/>
  <c r="AC4" i="47"/>
  <c r="AD4" i="47" s="1"/>
  <c r="AE4" i="47" s="1"/>
  <c r="AO4" i="47" s="1" a="1"/>
  <c r="AO4" i="47" s="1"/>
  <c r="AC6" i="47"/>
  <c r="AD6" i="47" s="1"/>
  <c r="AE6" i="47" s="1"/>
  <c r="AO6" i="47" s="1" a="1"/>
  <c r="AO6" i="47" s="1"/>
  <c r="AC5" i="47"/>
  <c r="AD5" i="47" s="1"/>
  <c r="AE5" i="47" s="1"/>
  <c r="AO5" i="47" s="1" a="1"/>
  <c r="AO5" i="47" s="1"/>
  <c r="B6" i="47"/>
  <c r="R6" i="47" s="1"/>
  <c r="F5" i="47"/>
  <c r="F4" i="47"/>
  <c r="G4" i="47"/>
  <c r="AW27" i="47"/>
  <c r="AW24" i="47"/>
  <c r="AW29" i="47"/>
  <c r="AW8" i="47"/>
  <c r="BJ22" i="47"/>
  <c r="AW12" i="47"/>
  <c r="AW21" i="47"/>
  <c r="AC3" i="47"/>
  <c r="AD3" i="47" s="1"/>
  <c r="AE3" i="47" s="1"/>
  <c r="AO3" i="47" s="1" a="1"/>
  <c r="AO3" i="47" s="1"/>
  <c r="AW10" i="47"/>
  <c r="AW28" i="47"/>
  <c r="BJ24" i="47"/>
  <c r="AY8" i="47"/>
  <c r="AY27" i="47"/>
  <c r="AW13" i="47"/>
  <c r="AW7" i="47"/>
  <c r="AW26" i="47"/>
  <c r="AW23" i="47"/>
  <c r="AW34" i="47"/>
  <c r="AW25" i="47"/>
  <c r="AW22" i="47"/>
  <c r="BJ13" i="47"/>
  <c r="BJ21" i="47"/>
  <c r="BJ28" i="47"/>
  <c r="BJ34" i="47"/>
  <c r="AW16" i="47"/>
  <c r="BJ10" i="47"/>
  <c r="BJ29" i="47"/>
  <c r="BJ16" i="47"/>
  <c r="BJ7" i="47"/>
  <c r="BJ23" i="47"/>
  <c r="BJ26" i="47"/>
  <c r="AC14" i="47"/>
  <c r="AD14" i="47" s="1"/>
  <c r="AE14" i="47" s="1"/>
  <c r="AO14" i="47" s="1" a="1"/>
  <c r="AO14" i="47" s="1"/>
  <c r="AC38" i="47"/>
  <c r="AD38" i="47" s="1"/>
  <c r="AE38" i="47" s="1"/>
  <c r="AO38" i="47" s="1" a="1"/>
  <c r="AO38" i="47" s="1"/>
  <c r="AC11" i="47"/>
  <c r="AD11" i="47" s="1"/>
  <c r="AE11" i="47" s="1"/>
  <c r="AO11" i="47" s="1" a="1"/>
  <c r="AO11" i="47" s="1"/>
  <c r="AC37" i="47"/>
  <c r="AD37" i="47" s="1"/>
  <c r="AE37" i="47" s="1"/>
  <c r="AO37" i="47" s="1" a="1"/>
  <c r="AO37" i="47" s="1"/>
  <c r="AC39" i="47"/>
  <c r="AD39" i="47" s="1"/>
  <c r="AE39" i="47" s="1"/>
  <c r="AO39" i="47" s="1" a="1"/>
  <c r="AO39" i="47" s="1"/>
  <c r="AC20" i="47"/>
  <c r="AD20" i="47" s="1"/>
  <c r="AE20" i="47" s="1"/>
  <c r="AO20" i="47" s="1" a="1"/>
  <c r="AO20" i="47" s="1"/>
  <c r="AC9" i="47"/>
  <c r="AD9" i="47" s="1"/>
  <c r="AE9" i="47" s="1"/>
  <c r="AO9" i="47" s="1" a="1"/>
  <c r="AO9" i="47" s="1"/>
  <c r="AC36" i="47"/>
  <c r="AD36" i="47" s="1"/>
  <c r="AE36" i="47" s="1"/>
  <c r="AO36" i="47" s="1" a="1"/>
  <c r="AO36" i="47" s="1"/>
  <c r="AC19" i="47"/>
  <c r="AD19" i="47" s="1"/>
  <c r="AE19" i="47" s="1"/>
  <c r="AO19" i="47" s="1" a="1"/>
  <c r="AO19" i="47" s="1"/>
  <c r="AC35" i="47"/>
  <c r="AD35" i="47" s="1"/>
  <c r="AE35" i="47" s="1"/>
  <c r="AO35" i="47" s="1" a="1"/>
  <c r="AO35" i="47" s="1"/>
  <c r="AC18" i="47"/>
  <c r="AD18" i="47" s="1"/>
  <c r="AE18" i="47" s="1"/>
  <c r="AO18" i="47" s="1" a="1"/>
  <c r="AO18" i="47" s="1"/>
  <c r="AC17" i="47"/>
  <c r="AD17" i="47" s="1"/>
  <c r="AE17" i="47" s="1"/>
  <c r="AO17" i="47" s="1" a="1"/>
  <c r="AO17" i="47" s="1"/>
  <c r="AC33" i="47"/>
  <c r="AD33" i="47" s="1"/>
  <c r="AE33" i="47" s="1"/>
  <c r="AO33" i="47" s="1" a="1"/>
  <c r="AO33" i="47" s="1"/>
  <c r="AC31" i="47"/>
  <c r="AD31" i="47" s="1"/>
  <c r="AE31" i="47" s="1"/>
  <c r="AO31" i="47" s="1" a="1"/>
  <c r="AO31" i="47" s="1"/>
  <c r="AC40" i="47"/>
  <c r="AD40" i="47" s="1"/>
  <c r="AE40" i="47" s="1"/>
  <c r="AO40" i="47" s="1" a="1"/>
  <c r="AO40" i="47" s="1"/>
  <c r="AC32" i="47"/>
  <c r="AD32" i="47" s="1"/>
  <c r="AE32" i="47" s="1"/>
  <c r="AO32" i="47" s="1" a="1"/>
  <c r="AO32" i="47" s="1"/>
  <c r="AC30" i="47"/>
  <c r="AD30" i="47" s="1"/>
  <c r="AE30" i="47" s="1"/>
  <c r="AO30" i="47" s="1" a="1"/>
  <c r="AO30" i="47" s="1"/>
  <c r="AC15" i="47"/>
  <c r="AD15" i="47" s="1"/>
  <c r="AE15" i="47" s="1"/>
  <c r="AO15" i="47" s="1" a="1"/>
  <c r="AO15" i="47" s="1"/>
  <c r="R42" i="47" l="1"/>
  <c r="R41" i="47"/>
  <c r="AY23" i="47"/>
  <c r="AZ23" i="47" s="1"/>
  <c r="BA23" i="47" s="1"/>
  <c r="BK23" i="47" s="1" a="1"/>
  <c r="BK23" i="47" s="1"/>
  <c r="AX23" i="47"/>
  <c r="AX29" i="47"/>
  <c r="AY29" i="47"/>
  <c r="AZ29" i="47" s="1"/>
  <c r="BA29" i="47" s="1"/>
  <c r="BK29" i="47" s="1" a="1"/>
  <c r="BK29" i="47" s="1"/>
  <c r="AY12" i="47"/>
  <c r="AZ12" i="47" s="1"/>
  <c r="BA12" i="47" s="1"/>
  <c r="BK12" i="47" s="1" a="1"/>
  <c r="BK12" i="47" s="1"/>
  <c r="AX10" i="47"/>
  <c r="AY10" i="47"/>
  <c r="AZ10" i="47" s="1"/>
  <c r="BA10" i="47" s="1"/>
  <c r="BK10" i="47" s="1" a="1"/>
  <c r="BK10" i="47" s="1"/>
  <c r="AX28" i="47"/>
  <c r="AY28" i="47"/>
  <c r="AZ28" i="47" s="1"/>
  <c r="BA28" i="47" s="1"/>
  <c r="BK28" i="47" s="1" a="1"/>
  <c r="BK28" i="47" s="1"/>
  <c r="AX2" i="47"/>
  <c r="AY2" i="47"/>
  <c r="AZ2" i="47" s="1"/>
  <c r="BA2" i="47" s="1"/>
  <c r="AX22" i="47"/>
  <c r="AY22" i="47"/>
  <c r="AZ22" i="47" s="1"/>
  <c r="BA22" i="47" s="1"/>
  <c r="BK22" i="47" s="1" a="1"/>
  <c r="BK22" i="47" s="1"/>
  <c r="AY25" i="47"/>
  <c r="AZ25" i="47" s="1"/>
  <c r="BA25" i="47" s="1"/>
  <c r="BK25" i="47" s="1" a="1"/>
  <c r="BK25" i="47" s="1"/>
  <c r="AX16" i="47"/>
  <c r="AY16" i="47"/>
  <c r="AZ16" i="47" s="1"/>
  <c r="BA16" i="47" s="1"/>
  <c r="BK16" i="47" s="1" a="1"/>
  <c r="BK16" i="47" s="1"/>
  <c r="AX21" i="47"/>
  <c r="AY21" i="47"/>
  <c r="AZ21" i="47" s="1"/>
  <c r="BA21" i="47" s="1"/>
  <c r="BK21" i="47" s="1" a="1"/>
  <c r="BK21" i="47" s="1"/>
  <c r="AY7" i="47"/>
  <c r="AZ7" i="47" s="1"/>
  <c r="BA7" i="47" s="1"/>
  <c r="BK7" i="47" s="1" a="1"/>
  <c r="BK7" i="47" s="1"/>
  <c r="AX7" i="47"/>
  <c r="AY34" i="47"/>
  <c r="AZ34" i="47" s="1"/>
  <c r="BA34" i="47" s="1"/>
  <c r="BK34" i="47" s="1" a="1"/>
  <c r="BK34" i="47" s="1"/>
  <c r="AX34" i="47"/>
  <c r="AX13" i="47"/>
  <c r="AY13" i="47"/>
  <c r="AZ13" i="47" s="1"/>
  <c r="BA13" i="47" s="1"/>
  <c r="BK13" i="47" s="1" a="1"/>
  <c r="BK13" i="47" s="1"/>
  <c r="AY26" i="47"/>
  <c r="AZ26" i="47" s="1"/>
  <c r="BA26" i="47" s="1"/>
  <c r="BK26" i="47" s="1" a="1"/>
  <c r="BK26" i="47" s="1"/>
  <c r="AX26" i="47"/>
  <c r="AX24" i="47"/>
  <c r="AY24" i="47"/>
  <c r="AZ24" i="47" s="1"/>
  <c r="BA24" i="47" s="1"/>
  <c r="BK24" i="47" s="1" a="1"/>
  <c r="BK24" i="47" s="1"/>
  <c r="L42" i="47"/>
  <c r="L5" i="47"/>
  <c r="I5" i="47"/>
  <c r="S5" i="47" s="1" a="1"/>
  <c r="S5" i="47" s="1"/>
  <c r="F6" i="47"/>
  <c r="F42" i="47"/>
  <c r="G42" i="47"/>
  <c r="H42" i="47" s="1"/>
  <c r="I42" i="47" s="1"/>
  <c r="S42" i="47" s="1" a="1"/>
  <c r="S42" i="47" s="1"/>
  <c r="F41" i="47"/>
  <c r="G41" i="47"/>
  <c r="H41" i="47" s="1"/>
  <c r="I41" i="47" s="1"/>
  <c r="S41" i="47" s="1" a="1"/>
  <c r="S41" i="47" s="1"/>
  <c r="BL6" i="47"/>
  <c r="BM6" i="47" s="1" a="1"/>
  <c r="BM6" i="47" s="1"/>
  <c r="BE6" i="47" s="1"/>
  <c r="BL5" i="47"/>
  <c r="BM5" i="47" s="1" a="1"/>
  <c r="BM5" i="47" s="1"/>
  <c r="BF5" i="47" s="1"/>
  <c r="AP6" i="47"/>
  <c r="AQ6" i="47" s="1" a="1"/>
  <c r="AQ6" i="47" s="1"/>
  <c r="AI6" i="47" s="1"/>
  <c r="G6" i="47"/>
  <c r="H6" i="47" s="1"/>
  <c r="I6" i="47" s="1"/>
  <c r="S6" i="47" s="1" a="1"/>
  <c r="S6" i="47" s="1"/>
  <c r="H4" i="47"/>
  <c r="I4" i="47" s="1"/>
  <c r="S4" i="47" s="1" a="1"/>
  <c r="S4" i="47" s="1"/>
  <c r="AP5" i="47"/>
  <c r="AQ5" i="47" s="1" a="1"/>
  <c r="AQ5" i="47" s="1"/>
  <c r="AI5" i="47" s="1"/>
  <c r="BL4" i="47"/>
  <c r="BM4" i="47" s="1" a="1"/>
  <c r="BM4" i="47" s="1"/>
  <c r="BE4" i="47" s="1"/>
  <c r="AP4" i="47"/>
  <c r="AQ4" i="47" s="1" a="1"/>
  <c r="AQ4" i="47" s="1"/>
  <c r="AJ4" i="47" s="1"/>
  <c r="AZ27" i="47"/>
  <c r="BA27" i="47" s="1"/>
  <c r="BK27" i="47" s="1" a="1"/>
  <c r="BK27" i="47" s="1"/>
  <c r="AZ8" i="47"/>
  <c r="BA8" i="47" s="1"/>
  <c r="BK8" i="47" s="1" a="1"/>
  <c r="BK8" i="47" s="1"/>
  <c r="BL35" i="47"/>
  <c r="BM35" i="47" s="1" a="1"/>
  <c r="BM35" i="47" s="1"/>
  <c r="BF35" i="47" s="1"/>
  <c r="BL14" i="47"/>
  <c r="BM14" i="47" s="1" a="1"/>
  <c r="BM14" i="47" s="1"/>
  <c r="BF14" i="47" s="1"/>
  <c r="BL3" i="47"/>
  <c r="BM3" i="47" s="1" a="1"/>
  <c r="BM3" i="47" s="1"/>
  <c r="BF3" i="47" s="1"/>
  <c r="BL38" i="47"/>
  <c r="BM38" i="47" s="1" a="1"/>
  <c r="BM38" i="47" s="1"/>
  <c r="BF38" i="47" s="1"/>
  <c r="BL32" i="47"/>
  <c r="BM32" i="47" s="1" a="1"/>
  <c r="BM32" i="47" s="1"/>
  <c r="BF32" i="47" s="1"/>
  <c r="BL39" i="47"/>
  <c r="BM39" i="47" s="1" a="1"/>
  <c r="BM39" i="47" s="1"/>
  <c r="BE39" i="47" s="1"/>
  <c r="BL33" i="47"/>
  <c r="BM33" i="47" s="1" a="1"/>
  <c r="BM33" i="47" s="1"/>
  <c r="BF33" i="47" s="1"/>
  <c r="BL37" i="47"/>
  <c r="BM37" i="47" s="1" a="1"/>
  <c r="BM37" i="47" s="1"/>
  <c r="BE37" i="47" s="1"/>
  <c r="BL15" i="47"/>
  <c r="BM15" i="47" s="1" a="1"/>
  <c r="BM15" i="47" s="1"/>
  <c r="BF15" i="47" s="1"/>
  <c r="BL20" i="47"/>
  <c r="BM20" i="47" s="1" a="1"/>
  <c r="BM20" i="47" s="1"/>
  <c r="BE20" i="47" s="1"/>
  <c r="BL17" i="47"/>
  <c r="BM17" i="47" s="1" a="1"/>
  <c r="BM17" i="47" s="1"/>
  <c r="BF17" i="47" s="1"/>
  <c r="BL30" i="47"/>
  <c r="BM30" i="47" s="1" a="1"/>
  <c r="BM30" i="47" s="1"/>
  <c r="BF30" i="47" s="1"/>
  <c r="BL9" i="47"/>
  <c r="BM9" i="47" s="1" a="1"/>
  <c r="BM9" i="47" s="1"/>
  <c r="BF9" i="47" s="1"/>
  <c r="BL36" i="47"/>
  <c r="BM36" i="47" s="1" a="1"/>
  <c r="BM36" i="47" s="1"/>
  <c r="BF36" i="47" s="1"/>
  <c r="BL40" i="47"/>
  <c r="BM40" i="47" s="1" a="1"/>
  <c r="BM40" i="47" s="1"/>
  <c r="BF40" i="47" s="1"/>
  <c r="BL11" i="47"/>
  <c r="BM11" i="47" s="1" a="1"/>
  <c r="BM11" i="47" s="1"/>
  <c r="BE11" i="47" s="1"/>
  <c r="BL31" i="47"/>
  <c r="BM31" i="47" s="1" a="1"/>
  <c r="BM31" i="47" s="1"/>
  <c r="BF31" i="47" s="1"/>
  <c r="BL19" i="47"/>
  <c r="BM19" i="47" s="1" a="1"/>
  <c r="BM19" i="47" s="1"/>
  <c r="BF19" i="47" s="1"/>
  <c r="BL18" i="47"/>
  <c r="BM18" i="47" s="1" a="1"/>
  <c r="BM18" i="47" s="1"/>
  <c r="BF18" i="47" s="1"/>
  <c r="AP38" i="47"/>
  <c r="AQ38" i="47" s="1" a="1"/>
  <c r="AQ38" i="47" s="1"/>
  <c r="AJ38" i="47" s="1"/>
  <c r="AP15" i="47"/>
  <c r="AQ15" i="47" s="1" a="1"/>
  <c r="AQ15" i="47" s="1"/>
  <c r="AI15" i="47" s="1"/>
  <c r="AP31" i="47"/>
  <c r="AQ31" i="47" s="1" a="1"/>
  <c r="AQ31" i="47" s="1"/>
  <c r="AI31" i="47" s="1"/>
  <c r="AP33" i="47"/>
  <c r="AQ33" i="47" s="1" a="1"/>
  <c r="AQ33" i="47" s="1"/>
  <c r="AI33" i="47" s="1"/>
  <c r="AP32" i="47"/>
  <c r="AQ32" i="47" s="1" a="1"/>
  <c r="AQ32" i="47" s="1"/>
  <c r="AI32" i="47" s="1"/>
  <c r="AP40" i="47"/>
  <c r="AQ40" i="47" s="1" a="1"/>
  <c r="AQ40" i="47" s="1"/>
  <c r="AI40" i="47" s="1"/>
  <c r="AP19" i="47"/>
  <c r="AQ19" i="47" s="1" a="1"/>
  <c r="AQ19" i="47" s="1"/>
  <c r="AJ19" i="47" s="1"/>
  <c r="AP17" i="47"/>
  <c r="AQ17" i="47" s="1" a="1"/>
  <c r="AQ17" i="47" s="1"/>
  <c r="AI17" i="47" s="1"/>
  <c r="AP20" i="47"/>
  <c r="AQ20" i="47" s="1" a="1"/>
  <c r="AQ20" i="47" s="1"/>
  <c r="AJ20" i="47" s="1"/>
  <c r="AP39" i="47"/>
  <c r="AQ39" i="47" s="1" a="1"/>
  <c r="AQ39" i="47" s="1"/>
  <c r="AJ39" i="47" s="1"/>
  <c r="AP35" i="47"/>
  <c r="AQ35" i="47" s="1" a="1"/>
  <c r="AQ35" i="47" s="1"/>
  <c r="AI35" i="47" s="1"/>
  <c r="AP11" i="47"/>
  <c r="AQ11" i="47" s="1" a="1"/>
  <c r="AQ11" i="47" s="1"/>
  <c r="AI11" i="47" s="1"/>
  <c r="AP3" i="47"/>
  <c r="AQ3" i="47" s="1" a="1"/>
  <c r="AQ3" i="47" s="1"/>
  <c r="AJ3" i="47" s="1"/>
  <c r="AP14" i="47"/>
  <c r="AQ14" i="47" s="1" a="1"/>
  <c r="AQ14" i="47" s="1"/>
  <c r="AJ14" i="47" s="1"/>
  <c r="AP18" i="47"/>
  <c r="AQ18" i="47" s="1" a="1"/>
  <c r="AQ18" i="47" s="1"/>
  <c r="AI18" i="47" s="1"/>
  <c r="AP37" i="47"/>
  <c r="AQ37" i="47" s="1" a="1"/>
  <c r="AQ37" i="47" s="1"/>
  <c r="AI37" i="47" s="1"/>
  <c r="AP30" i="47"/>
  <c r="AQ30" i="47" s="1" a="1"/>
  <c r="AQ30" i="47" s="1"/>
  <c r="AI30" i="47" s="1"/>
  <c r="AP9" i="47"/>
  <c r="AQ9" i="47" s="1" a="1"/>
  <c r="AQ9" i="47" s="1"/>
  <c r="AI9" i="47" s="1"/>
  <c r="AP36" i="47"/>
  <c r="AQ36" i="47" s="1" a="1"/>
  <c r="AQ36" i="47" s="1"/>
  <c r="AJ36" i="47" s="1"/>
  <c r="T42" i="47" l="1"/>
  <c r="T41" i="47"/>
  <c r="BF6" i="47"/>
  <c r="BG6" i="47" s="1"/>
  <c r="AJ6" i="47"/>
  <c r="AK6" i="47" s="1"/>
  <c r="BE5" i="47"/>
  <c r="BG5" i="47" s="1"/>
  <c r="AI4" i="47"/>
  <c r="AK4" i="47" s="1"/>
  <c r="BF4" i="47"/>
  <c r="BG4" i="47" s="1"/>
  <c r="AJ5" i="47"/>
  <c r="AK5" i="47" s="1"/>
  <c r="AI19" i="47"/>
  <c r="AK19" i="47" s="1"/>
  <c r="AI39" i="47"/>
  <c r="AK39" i="47" s="1"/>
  <c r="BE35" i="47"/>
  <c r="BG35" i="47" s="1"/>
  <c r="AJ9" i="47"/>
  <c r="AK9" i="47" s="1"/>
  <c r="AI14" i="47"/>
  <c r="AK14" i="47" s="1"/>
  <c r="AI20" i="47"/>
  <c r="AK20" i="47" s="1"/>
  <c r="BE14" i="47"/>
  <c r="BG14" i="47" s="1"/>
  <c r="BE3" i="47"/>
  <c r="BG3" i="47" s="1"/>
  <c r="BE38" i="47"/>
  <c r="BG38" i="47" s="1"/>
  <c r="BE32" i="47"/>
  <c r="BG32" i="47" s="1"/>
  <c r="BF39" i="47"/>
  <c r="BG39" i="47" s="1"/>
  <c r="BF20" i="47"/>
  <c r="BG20" i="47" s="1"/>
  <c r="BE36" i="47"/>
  <c r="BG36" i="47" s="1"/>
  <c r="BE19" i="47"/>
  <c r="BG19" i="47" s="1"/>
  <c r="BE31" i="47"/>
  <c r="BG31" i="47" s="1"/>
  <c r="BE40" i="47"/>
  <c r="BG40" i="47" s="1"/>
  <c r="BE30" i="47"/>
  <c r="BG30" i="47" s="1"/>
  <c r="BE17" i="47"/>
  <c r="BG17" i="47" s="1"/>
  <c r="BE15" i="47"/>
  <c r="BG15" i="47" s="1"/>
  <c r="BE9" i="47"/>
  <c r="BG9" i="47" s="1"/>
  <c r="BF11" i="47"/>
  <c r="BG11" i="47" s="1"/>
  <c r="BE33" i="47"/>
  <c r="BG33" i="47" s="1"/>
  <c r="BF37" i="47"/>
  <c r="BG37" i="47" s="1"/>
  <c r="BE18" i="47"/>
  <c r="BG18" i="47" s="1"/>
  <c r="AJ35" i="47"/>
  <c r="AK35" i="47" s="1"/>
  <c r="AI36" i="47"/>
  <c r="AK36" i="47" s="1"/>
  <c r="AJ17" i="47"/>
  <c r="AK17" i="47" s="1"/>
  <c r="AI38" i="47"/>
  <c r="AK38" i="47" s="1"/>
  <c r="AJ15" i="47"/>
  <c r="AK15" i="47" s="1"/>
  <c r="AJ11" i="47"/>
  <c r="AK11" i="47" s="1"/>
  <c r="AJ40" i="47"/>
  <c r="AK40" i="47" s="1"/>
  <c r="AJ30" i="47"/>
  <c r="AK30" i="47" s="1"/>
  <c r="AJ18" i="47"/>
  <c r="AK18" i="47" s="1"/>
  <c r="AI3" i="47"/>
  <c r="AK3" i="47" s="1"/>
  <c r="AJ32" i="47"/>
  <c r="AK32" i="47" s="1"/>
  <c r="AJ37" i="47"/>
  <c r="AK37" i="47" s="1"/>
  <c r="AJ33" i="47"/>
  <c r="AK33" i="47" s="1"/>
  <c r="AJ31" i="47"/>
  <c r="AK31" i="47" s="1"/>
  <c r="U41" i="47" l="1" a="1"/>
  <c r="U41" i="47" s="1"/>
  <c r="M41" i="47" s="1"/>
  <c r="U42" i="47" a="1"/>
  <c r="U42" i="47" s="1"/>
  <c r="N42" i="47" s="1"/>
  <c r="AH34" i="47"/>
  <c r="AH29" i="47"/>
  <c r="AH22" i="47"/>
  <c r="AH23" i="47"/>
  <c r="AH24" i="47"/>
  <c r="AH25" i="47"/>
  <c r="AH26" i="47"/>
  <c r="AH27" i="47"/>
  <c r="AH28" i="47"/>
  <c r="AH21" i="47"/>
  <c r="AH16" i="47"/>
  <c r="AC2" i="47"/>
  <c r="B36" i="47"/>
  <c r="R36" i="47" s="1"/>
  <c r="B38" i="47"/>
  <c r="R38" i="47" s="1"/>
  <c r="B40" i="47"/>
  <c r="R40" i="47" s="1"/>
  <c r="B35" i="47"/>
  <c r="R35" i="47" s="1"/>
  <c r="B34" i="47"/>
  <c r="R34" i="47" s="1"/>
  <c r="N41" i="47" l="1"/>
  <c r="O41" i="47" s="1"/>
  <c r="M42" i="47"/>
  <c r="O42" i="47" s="1"/>
  <c r="T5" i="47"/>
  <c r="T4" i="47"/>
  <c r="T6" i="47"/>
  <c r="BL28" i="47"/>
  <c r="BM28" i="47" s="1" a="1"/>
  <c r="BM28" i="47" s="1"/>
  <c r="BE28" i="47" s="1"/>
  <c r="BL12" i="47"/>
  <c r="BM12" i="47" s="1" a="1"/>
  <c r="BM12" i="47" s="1"/>
  <c r="BL34" i="47"/>
  <c r="BM34" i="47" s="1" a="1"/>
  <c r="BM34" i="47" s="1"/>
  <c r="BE34" i="47" s="1"/>
  <c r="AD2" i="47"/>
  <c r="BL26" i="47"/>
  <c r="BM26" i="47" s="1" a="1"/>
  <c r="BM26" i="47" s="1"/>
  <c r="BE26" i="47" s="1"/>
  <c r="BL23" i="47"/>
  <c r="BM23" i="47" s="1" a="1"/>
  <c r="BM23" i="47" s="1"/>
  <c r="BE23" i="47" s="1"/>
  <c r="BL13" i="47"/>
  <c r="BM13" i="47" s="1" a="1"/>
  <c r="BM13" i="47" s="1"/>
  <c r="BL7" i="47"/>
  <c r="BM7" i="47" s="1" a="1"/>
  <c r="BM7" i="47" s="1"/>
  <c r="BE7" i="47" s="1"/>
  <c r="BL27" i="47"/>
  <c r="BM27" i="47" s="1" a="1"/>
  <c r="BM27" i="47" s="1"/>
  <c r="BE27" i="47" s="1"/>
  <c r="BL24" i="47"/>
  <c r="BM24" i="47" s="1" a="1"/>
  <c r="BM24" i="47" s="1"/>
  <c r="BE24" i="47" s="1"/>
  <c r="AH2" i="47"/>
  <c r="AN2" i="47"/>
  <c r="BL10" i="47"/>
  <c r="BM10" i="47" s="1" a="1"/>
  <c r="BM10" i="47" s="1"/>
  <c r="BL16" i="47"/>
  <c r="BM16" i="47" s="1" a="1"/>
  <c r="BM16" i="47" s="1"/>
  <c r="BL8" i="47"/>
  <c r="BM8" i="47" s="1" a="1"/>
  <c r="BM8" i="47" s="1"/>
  <c r="BL25" i="47"/>
  <c r="BM25" i="47" s="1" a="1"/>
  <c r="BM25" i="47" s="1"/>
  <c r="B37" i="47"/>
  <c r="R37" i="47" s="1"/>
  <c r="L36" i="47"/>
  <c r="L38" i="47"/>
  <c r="B39" i="47"/>
  <c r="R39" i="47" s="1"/>
  <c r="L34" i="47"/>
  <c r="L37" i="47"/>
  <c r="L35" i="47"/>
  <c r="L39" i="47"/>
  <c r="B30" i="47"/>
  <c r="R30" i="47" s="1"/>
  <c r="B32" i="47"/>
  <c r="R32" i="47" s="1"/>
  <c r="B29" i="47"/>
  <c r="R29" i="47" s="1"/>
  <c r="U6" i="47" l="1" a="1"/>
  <c r="U6" i="47" s="1"/>
  <c r="M6" i="47" s="1"/>
  <c r="U5" i="47" a="1"/>
  <c r="U5" i="47" s="1"/>
  <c r="M5" i="47" s="1"/>
  <c r="U4" i="47" a="1"/>
  <c r="U4" i="47" s="1"/>
  <c r="M4" i="47" s="1"/>
  <c r="BF26" i="47"/>
  <c r="BG26" i="47" s="1"/>
  <c r="BF7" i="47"/>
  <c r="BG7" i="47" s="1"/>
  <c r="BF34" i="47"/>
  <c r="BG34" i="47" s="1"/>
  <c r="BF23" i="47"/>
  <c r="BG23" i="47" s="1"/>
  <c r="BE13" i="47"/>
  <c r="BF13" i="47"/>
  <c r="BF28" i="47"/>
  <c r="BG28" i="47" s="1"/>
  <c r="AE2" i="47"/>
  <c r="AO2" i="47" s="1" a="1"/>
  <c r="AO2" i="47" s="1"/>
  <c r="BF24" i="47"/>
  <c r="BG24" i="47" s="1"/>
  <c r="BF8" i="47"/>
  <c r="BE8" i="47"/>
  <c r="BF16" i="47"/>
  <c r="BE16" i="47"/>
  <c r="AC34" i="47"/>
  <c r="AD34" i="47" s="1"/>
  <c r="AE34" i="47" s="1"/>
  <c r="AO34" i="47" s="1" a="1"/>
  <c r="AO34" i="47" s="1"/>
  <c r="AC7" i="47"/>
  <c r="AD7" i="47" s="1"/>
  <c r="AE7" i="47" s="1"/>
  <c r="AO7" i="47" s="1" a="1"/>
  <c r="AO7" i="47" s="1"/>
  <c r="AC22" i="47"/>
  <c r="AD22" i="47" s="1"/>
  <c r="AE22" i="47" s="1"/>
  <c r="AO22" i="47" s="1" a="1"/>
  <c r="AO22" i="47" s="1"/>
  <c r="AC25" i="47"/>
  <c r="AD25" i="47" s="1"/>
  <c r="AE25" i="47" s="1"/>
  <c r="AO25" i="47" s="1" a="1"/>
  <c r="AO25" i="47" s="1"/>
  <c r="BL21" i="47"/>
  <c r="BM21" i="47" s="1" a="1"/>
  <c r="BM21" i="47" s="1"/>
  <c r="BE21" i="47" s="1"/>
  <c r="AC28" i="47"/>
  <c r="AD28" i="47" s="1"/>
  <c r="AE28" i="47" s="1"/>
  <c r="AO28" i="47" s="1" a="1"/>
  <c r="AO28" i="47" s="1"/>
  <c r="AC12" i="47"/>
  <c r="AD12" i="47" s="1"/>
  <c r="AE12" i="47" s="1"/>
  <c r="AO12" i="47" s="1" a="1"/>
  <c r="AO12" i="47" s="1"/>
  <c r="BL29" i="47"/>
  <c r="BM29" i="47" s="1" a="1"/>
  <c r="BM29" i="47" s="1"/>
  <c r="BE29" i="47" s="1"/>
  <c r="AC23" i="47"/>
  <c r="AD23" i="47" s="1"/>
  <c r="AE23" i="47" s="1"/>
  <c r="AO23" i="47" s="1" a="1"/>
  <c r="AO23" i="47" s="1"/>
  <c r="AC26" i="47"/>
  <c r="AD26" i="47" s="1"/>
  <c r="AE26" i="47" s="1"/>
  <c r="AO26" i="47" s="1" a="1"/>
  <c r="AO26" i="47" s="1"/>
  <c r="AC10" i="47"/>
  <c r="AD10" i="47" s="1"/>
  <c r="AE10" i="47" s="1"/>
  <c r="AO10" i="47" s="1" a="1"/>
  <c r="AO10" i="47" s="1"/>
  <c r="AC16" i="47"/>
  <c r="AD16" i="47" s="1"/>
  <c r="AE16" i="47" s="1"/>
  <c r="AO16" i="47" s="1" a="1"/>
  <c r="AO16" i="47" s="1"/>
  <c r="AC24" i="47"/>
  <c r="AD24" i="47" s="1"/>
  <c r="AE24" i="47" s="1"/>
  <c r="AO24" i="47" s="1" a="1"/>
  <c r="AO24" i="47" s="1"/>
  <c r="AC27" i="47"/>
  <c r="AD27" i="47" s="1"/>
  <c r="AE27" i="47" s="1"/>
  <c r="AO27" i="47" s="1" a="1"/>
  <c r="AO27" i="47" s="1"/>
  <c r="BF12" i="47"/>
  <c r="BE12" i="47"/>
  <c r="BL22" i="47"/>
  <c r="BM22" i="47" s="1" a="1"/>
  <c r="BM22" i="47" s="1"/>
  <c r="BF25" i="47"/>
  <c r="BE25" i="47"/>
  <c r="AC21" i="47"/>
  <c r="AD21" i="47" s="1"/>
  <c r="AE21" i="47" s="1"/>
  <c r="AO21" i="47" s="1" a="1"/>
  <c r="AO21" i="47" s="1"/>
  <c r="BF10" i="47"/>
  <c r="BE10" i="47"/>
  <c r="BF27" i="47"/>
  <c r="BG27" i="47" s="1"/>
  <c r="AC13" i="47"/>
  <c r="AD13" i="47" s="1"/>
  <c r="AE13" i="47" s="1"/>
  <c r="AO13" i="47" s="1" a="1"/>
  <c r="AO13" i="47" s="1"/>
  <c r="AC29" i="47"/>
  <c r="AD29" i="47" s="1"/>
  <c r="AE29" i="47" s="1"/>
  <c r="AO29" i="47" s="1" a="1"/>
  <c r="AO29" i="47" s="1"/>
  <c r="AC8" i="47"/>
  <c r="AD8" i="47" s="1"/>
  <c r="AE8" i="47" s="1"/>
  <c r="AO8" i="47" s="1" a="1"/>
  <c r="AO8" i="47" s="1"/>
  <c r="B33" i="47"/>
  <c r="R33" i="47" s="1"/>
  <c r="L32" i="47"/>
  <c r="B31" i="47"/>
  <c r="R31" i="47" s="1"/>
  <c r="L31" i="47"/>
  <c r="F39" i="47"/>
  <c r="F40" i="47"/>
  <c r="F36" i="47"/>
  <c r="F34" i="47"/>
  <c r="F37" i="47"/>
  <c r="G35" i="47"/>
  <c r="H35" i="47" s="1"/>
  <c r="I35" i="47" s="1"/>
  <c r="S35" i="47" s="1" a="1"/>
  <c r="S35" i="47" s="1"/>
  <c r="F35" i="47"/>
  <c r="G37" i="47"/>
  <c r="H37" i="47" s="1"/>
  <c r="G40" i="47"/>
  <c r="H40" i="47" s="1"/>
  <c r="G38" i="47"/>
  <c r="H38" i="47" s="1"/>
  <c r="L40" i="47"/>
  <c r="L30" i="47"/>
  <c r="F38" i="47"/>
  <c r="L33" i="47"/>
  <c r="G39" i="47"/>
  <c r="H39" i="47" s="1"/>
  <c r="G36" i="47"/>
  <c r="H36" i="47" s="1"/>
  <c r="G34" i="47"/>
  <c r="B28" i="47"/>
  <c r="R28" i="47" s="1"/>
  <c r="B20" i="47"/>
  <c r="R20" i="47" s="1"/>
  <c r="AH13" i="47"/>
  <c r="AH12" i="47"/>
  <c r="AH10" i="47"/>
  <c r="AH8" i="47"/>
  <c r="AH7" i="47"/>
  <c r="B17" i="47"/>
  <c r="R17" i="47" s="1"/>
  <c r="B13" i="47"/>
  <c r="R13" i="47" s="1"/>
  <c r="B10" i="47"/>
  <c r="R10" i="47" s="1"/>
  <c r="B9" i="47"/>
  <c r="R9" i="47" s="1"/>
  <c r="B7" i="47"/>
  <c r="R7" i="47" s="1"/>
  <c r="B3" i="47"/>
  <c r="R3" i="47" s="1"/>
  <c r="L2" i="47"/>
  <c r="N4" i="47" l="1"/>
  <c r="O4" i="47" s="1"/>
  <c r="N6" i="47"/>
  <c r="O6" i="47" s="1"/>
  <c r="N5" i="47"/>
  <c r="O5" i="47" s="1"/>
  <c r="BF29" i="47"/>
  <c r="BG29" i="47" s="1"/>
  <c r="BG13" i="47"/>
  <c r="BF21" i="47"/>
  <c r="BG21" i="47" s="1"/>
  <c r="AP27" i="47"/>
  <c r="AQ27" i="47" s="1" a="1"/>
  <c r="AQ27" i="47" s="1"/>
  <c r="AJ27" i="47" s="1"/>
  <c r="AP22" i="47"/>
  <c r="AQ22" i="47" s="1" a="1"/>
  <c r="AQ22" i="47" s="1"/>
  <c r="AJ22" i="47" s="1"/>
  <c r="AP23" i="47"/>
  <c r="AQ23" i="47" s="1" a="1"/>
  <c r="AQ23" i="47" s="1"/>
  <c r="AI23" i="47" s="1"/>
  <c r="AP25" i="47"/>
  <c r="AQ25" i="47" s="1" a="1"/>
  <c r="AQ25" i="47" s="1"/>
  <c r="AI25" i="47" s="1"/>
  <c r="AP29" i="47"/>
  <c r="AQ29" i="47" s="1" a="1"/>
  <c r="AQ29" i="47" s="1"/>
  <c r="AJ29" i="47" s="1"/>
  <c r="AP24" i="47"/>
  <c r="AQ24" i="47" s="1" a="1"/>
  <c r="AQ24" i="47" s="1"/>
  <c r="AI24" i="47" s="1"/>
  <c r="AP16" i="47"/>
  <c r="AQ16" i="47" s="1" a="1"/>
  <c r="AQ16" i="47" s="1"/>
  <c r="AI16" i="47" s="1"/>
  <c r="AP2" i="47"/>
  <c r="AQ2" i="47" s="1" a="1"/>
  <c r="AQ2" i="47" s="1"/>
  <c r="AI2" i="47" s="1"/>
  <c r="BG16" i="47"/>
  <c r="BG8" i="47"/>
  <c r="BG10" i="47"/>
  <c r="BG25" i="47"/>
  <c r="BG12" i="47"/>
  <c r="AP34" i="47"/>
  <c r="AQ34" i="47" s="1" a="1"/>
  <c r="AQ34" i="47" s="1"/>
  <c r="AI34" i="47" s="1"/>
  <c r="AP21" i="47"/>
  <c r="AQ21" i="47" s="1" a="1"/>
  <c r="AQ21" i="47" s="1"/>
  <c r="AJ21" i="47" s="1"/>
  <c r="BF22" i="47"/>
  <c r="BE22" i="47"/>
  <c r="AP26" i="47"/>
  <c r="AQ26" i="47" s="1" a="1"/>
  <c r="AQ26" i="47" s="1"/>
  <c r="AJ26" i="47" s="1"/>
  <c r="AP28" i="47"/>
  <c r="AQ28" i="47" s="1" a="1"/>
  <c r="AQ28" i="47" s="1"/>
  <c r="AJ28" i="47" s="1"/>
  <c r="L29" i="47"/>
  <c r="L3" i="47"/>
  <c r="B8" i="47"/>
  <c r="R8" i="47" s="1"/>
  <c r="B12" i="47"/>
  <c r="R12" i="47" s="1"/>
  <c r="L14" i="47"/>
  <c r="B16" i="47"/>
  <c r="R16" i="47" s="1"/>
  <c r="L18" i="47"/>
  <c r="B21" i="47"/>
  <c r="R21" i="47" s="1"/>
  <c r="L28" i="47"/>
  <c r="B26" i="47"/>
  <c r="R26" i="47" s="1"/>
  <c r="B23" i="47"/>
  <c r="R23" i="47" s="1"/>
  <c r="I36" i="47"/>
  <c r="S36" i="47" s="1" a="1"/>
  <c r="S36" i="47" s="1"/>
  <c r="I37" i="47"/>
  <c r="S37" i="47" s="1" a="1"/>
  <c r="S37" i="47" s="1"/>
  <c r="L9" i="47"/>
  <c r="B11" i="47"/>
  <c r="R11" i="47" s="1"/>
  <c r="L13" i="47"/>
  <c r="B15" i="47"/>
  <c r="R15" i="47" s="1"/>
  <c r="L17" i="47"/>
  <c r="B19" i="47"/>
  <c r="R19" i="47" s="1"/>
  <c r="B25" i="47"/>
  <c r="R25" i="47" s="1"/>
  <c r="L24" i="47"/>
  <c r="B22" i="47"/>
  <c r="R22" i="47" s="1"/>
  <c r="I39" i="47"/>
  <c r="S39" i="47" s="1" a="1"/>
  <c r="S39" i="47" s="1"/>
  <c r="B14" i="47"/>
  <c r="R14" i="47" s="1"/>
  <c r="B18" i="47"/>
  <c r="R18" i="47" s="1"/>
  <c r="I38" i="47"/>
  <c r="S38" i="47" s="1" a="1"/>
  <c r="S38" i="47" s="1"/>
  <c r="B27" i="47"/>
  <c r="R27" i="47" s="1"/>
  <c r="L25" i="47"/>
  <c r="B24" i="47"/>
  <c r="R24" i="47" s="1"/>
  <c r="I40" i="47"/>
  <c r="S40" i="47" s="1" a="1"/>
  <c r="S40" i="47" s="1"/>
  <c r="F32" i="47"/>
  <c r="F33" i="47"/>
  <c r="F30" i="47"/>
  <c r="F29" i="47"/>
  <c r="L15" i="47"/>
  <c r="F31" i="47"/>
  <c r="G31" i="47"/>
  <c r="H31" i="47" s="1"/>
  <c r="I31" i="47" s="1"/>
  <c r="S31" i="47" s="1" a="1"/>
  <c r="S31" i="47" s="1"/>
  <c r="L7" i="47"/>
  <c r="L26" i="47"/>
  <c r="L27" i="47"/>
  <c r="L11" i="47"/>
  <c r="L23" i="47"/>
  <c r="L8" i="47"/>
  <c r="H34" i="47"/>
  <c r="I34" i="47" s="1"/>
  <c r="S34" i="47" s="1" a="1"/>
  <c r="S34" i="47" s="1"/>
  <c r="G32" i="47"/>
  <c r="H32" i="47" s="1"/>
  <c r="I32" i="47" s="1"/>
  <c r="S32" i="47" s="1" a="1"/>
  <c r="S32" i="47" s="1"/>
  <c r="T35" i="47"/>
  <c r="U35" i="47" s="1" a="1"/>
  <c r="U35" i="47" s="1"/>
  <c r="G29" i="47"/>
  <c r="G30" i="47"/>
  <c r="H30" i="47" s="1"/>
  <c r="I30" i="47" s="1"/>
  <c r="S30" i="47" s="1" a="1"/>
  <c r="S30" i="47" s="1"/>
  <c r="G33" i="47"/>
  <c r="H33" i="47" s="1"/>
  <c r="I33" i="47" s="1"/>
  <c r="S33" i="47" s="1" a="1"/>
  <c r="S33" i="47" s="1"/>
  <c r="L20" i="47"/>
  <c r="T37" i="47" l="1"/>
  <c r="U37" i="47" s="1" a="1"/>
  <c r="U37" i="47" s="1"/>
  <c r="M37" i="47" s="1"/>
  <c r="T40" i="47"/>
  <c r="U40" i="47" s="1" a="1"/>
  <c r="U40" i="47" s="1"/>
  <c r="N40" i="47" s="1"/>
  <c r="T39" i="47"/>
  <c r="U39" i="47" s="1" a="1"/>
  <c r="U39" i="47" s="1"/>
  <c r="N39" i="47" s="1"/>
  <c r="T36" i="47"/>
  <c r="U36" i="47" s="1" a="1"/>
  <c r="U36" i="47" s="1"/>
  <c r="N36" i="47" s="1"/>
  <c r="T38" i="47"/>
  <c r="U38" i="47" s="1" a="1"/>
  <c r="U38" i="47" s="1"/>
  <c r="AP12" i="47"/>
  <c r="AQ12" i="47" s="1" a="1"/>
  <c r="AQ12" i="47" s="1"/>
  <c r="AJ12" i="47" s="1"/>
  <c r="AJ34" i="47"/>
  <c r="AK34" i="47" s="1"/>
  <c r="AJ23" i="47"/>
  <c r="AK23" i="47" s="1"/>
  <c r="AI27" i="47"/>
  <c r="AK27" i="47" s="1"/>
  <c r="AI29" i="47"/>
  <c r="AK29" i="47" s="1"/>
  <c r="AI22" i="47"/>
  <c r="AK22" i="47" s="1"/>
  <c r="AI28" i="47"/>
  <c r="AK28" i="47" s="1"/>
  <c r="AJ25" i="47"/>
  <c r="AK25" i="47" s="1"/>
  <c r="AP10" i="47"/>
  <c r="AQ10" i="47" s="1" a="1"/>
  <c r="AQ10" i="47" s="1"/>
  <c r="AI10" i="47" s="1"/>
  <c r="AI26" i="47"/>
  <c r="AK26" i="47" s="1"/>
  <c r="AJ16" i="47"/>
  <c r="AK16" i="47" s="1"/>
  <c r="AI21" i="47"/>
  <c r="AK21" i="47" s="1"/>
  <c r="AJ24" i="47"/>
  <c r="AK24" i="47" s="1"/>
  <c r="BG22" i="47"/>
  <c r="AP13" i="47"/>
  <c r="AQ13" i="47" s="1" a="1"/>
  <c r="AQ13" i="47" s="1"/>
  <c r="AJ13" i="47" s="1"/>
  <c r="AJ2" i="47"/>
  <c r="AK2" i="47" s="1"/>
  <c r="AP8" i="47"/>
  <c r="AQ8" i="47" s="1" a="1"/>
  <c r="AQ8" i="47" s="1"/>
  <c r="AI8" i="47" s="1"/>
  <c r="AP7" i="47"/>
  <c r="AQ7" i="47" s="1" a="1"/>
  <c r="AQ7" i="47" s="1"/>
  <c r="AI7" i="47" s="1"/>
  <c r="R2" i="47"/>
  <c r="F2" i="47"/>
  <c r="G2" i="47"/>
  <c r="H2" i="47" s="1"/>
  <c r="I2" i="47" s="1"/>
  <c r="S2" i="47" s="1" a="1"/>
  <c r="S2" i="47" s="1"/>
  <c r="M35" i="47"/>
  <c r="G19" i="47"/>
  <c r="H19" i="47" s="1"/>
  <c r="I19" i="47" s="1"/>
  <c r="S19" i="47" s="1" a="1"/>
  <c r="S19" i="47" s="1"/>
  <c r="G13" i="47"/>
  <c r="H13" i="47" s="1"/>
  <c r="I13" i="47" s="1"/>
  <c r="S13" i="47" s="1" a="1"/>
  <c r="S13" i="47" s="1"/>
  <c r="G26" i="47"/>
  <c r="H26" i="47" s="1"/>
  <c r="I26" i="47" s="1"/>
  <c r="S26" i="47" s="1" a="1"/>
  <c r="S26" i="47" s="1"/>
  <c r="F16" i="47"/>
  <c r="F19" i="47"/>
  <c r="F24" i="47"/>
  <c r="F18" i="47"/>
  <c r="F3" i="47"/>
  <c r="F11" i="47"/>
  <c r="F27" i="47"/>
  <c r="F15" i="47"/>
  <c r="F12" i="47"/>
  <c r="F28" i="47"/>
  <c r="F10" i="47"/>
  <c r="F14" i="47"/>
  <c r="F21" i="47"/>
  <c r="F9" i="47"/>
  <c r="F20" i="47"/>
  <c r="F22" i="47"/>
  <c r="F26" i="47"/>
  <c r="G14" i="47"/>
  <c r="H14" i="47" s="1"/>
  <c r="I14" i="47" s="1"/>
  <c r="S14" i="47" s="1" a="1"/>
  <c r="S14" i="47" s="1"/>
  <c r="G21" i="47"/>
  <c r="H21" i="47" s="1"/>
  <c r="I21" i="47" s="1"/>
  <c r="S21" i="47" s="1" a="1"/>
  <c r="S21" i="47" s="1"/>
  <c r="G15" i="47"/>
  <c r="H15" i="47" s="1"/>
  <c r="I15" i="47" s="1"/>
  <c r="S15" i="47" s="1" a="1"/>
  <c r="S15" i="47" s="1"/>
  <c r="G22" i="47"/>
  <c r="H22" i="47" s="1"/>
  <c r="I22" i="47" s="1"/>
  <c r="S22" i="47" s="1" a="1"/>
  <c r="S22" i="47" s="1"/>
  <c r="G16" i="47"/>
  <c r="H16" i="47" s="1"/>
  <c r="I16" i="47" s="1"/>
  <c r="S16" i="47" s="1" a="1"/>
  <c r="S16" i="47" s="1"/>
  <c r="G23" i="47"/>
  <c r="H23" i="47" s="1"/>
  <c r="I23" i="47" s="1"/>
  <c r="S23" i="47" s="1" a="1"/>
  <c r="S23" i="47" s="1"/>
  <c r="G27" i="47"/>
  <c r="H27" i="47" s="1"/>
  <c r="I27" i="47" s="1"/>
  <c r="S27" i="47" s="1" a="1"/>
  <c r="S27" i="47" s="1"/>
  <c r="G9" i="47"/>
  <c r="H9" i="47" s="1"/>
  <c r="I9" i="47" s="1"/>
  <c r="S9" i="47" s="1" a="1"/>
  <c r="S9" i="47" s="1"/>
  <c r="F25" i="47"/>
  <c r="L12" i="47"/>
  <c r="G12" i="47"/>
  <c r="H12" i="47" s="1"/>
  <c r="I12" i="47" s="1"/>
  <c r="S12" i="47" s="1" a="1"/>
  <c r="S12" i="47" s="1"/>
  <c r="F8" i="47"/>
  <c r="L10" i="47"/>
  <c r="G11" i="47"/>
  <c r="H11" i="47" s="1"/>
  <c r="I11" i="47" s="1"/>
  <c r="S11" i="47" s="1" a="1"/>
  <c r="S11" i="47" s="1"/>
  <c r="G20" i="47"/>
  <c r="H20" i="47" s="1"/>
  <c r="I20" i="47" s="1"/>
  <c r="S20" i="47" s="1" a="1"/>
  <c r="S20" i="47" s="1"/>
  <c r="F23" i="47"/>
  <c r="G7" i="47"/>
  <c r="H7" i="47" s="1"/>
  <c r="I7" i="47" s="1"/>
  <c r="S7" i="47" s="1" a="1"/>
  <c r="S7" i="47" s="1"/>
  <c r="G25" i="47"/>
  <c r="H25" i="47" s="1"/>
  <c r="I25" i="47" s="1"/>
  <c r="S25" i="47" s="1" a="1"/>
  <c r="S25" i="47" s="1"/>
  <c r="G24" i="47"/>
  <c r="H24" i="47" s="1"/>
  <c r="I24" i="47" s="1"/>
  <c r="S24" i="47" s="1" a="1"/>
  <c r="S24" i="47" s="1"/>
  <c r="L21" i="47"/>
  <c r="G17" i="47"/>
  <c r="H17" i="47" s="1"/>
  <c r="I17" i="47" s="1"/>
  <c r="S17" i="47" s="1" a="1"/>
  <c r="S17" i="47" s="1"/>
  <c r="L16" i="47"/>
  <c r="G10" i="47"/>
  <c r="H10" i="47" s="1"/>
  <c r="I10" i="47" s="1"/>
  <c r="S10" i="47" s="1" a="1"/>
  <c r="S10" i="47" s="1"/>
  <c r="G8" i="47"/>
  <c r="H8" i="47" s="1"/>
  <c r="I8" i="47" s="1"/>
  <c r="S8" i="47" s="1" a="1"/>
  <c r="S8" i="47" s="1"/>
  <c r="G18" i="47"/>
  <c r="H18" i="47" s="1"/>
  <c r="I18" i="47" s="1"/>
  <c r="S18" i="47" s="1" a="1"/>
  <c r="S18" i="47" s="1"/>
  <c r="F7" i="47"/>
  <c r="L19" i="47"/>
  <c r="F13" i="47"/>
  <c r="G28" i="47"/>
  <c r="H28" i="47" s="1"/>
  <c r="I28" i="47" s="1"/>
  <c r="S28" i="47" s="1" a="1"/>
  <c r="S28" i="47" s="1"/>
  <c r="F17" i="47"/>
  <c r="H29" i="47"/>
  <c r="I29" i="47" s="1"/>
  <c r="S29" i="47" s="1" a="1"/>
  <c r="S29" i="47" s="1"/>
  <c r="T30" i="47"/>
  <c r="U30" i="47" s="1" a="1"/>
  <c r="U30" i="47" s="1"/>
  <c r="T31" i="47"/>
  <c r="U31" i="47" s="1" a="1"/>
  <c r="U31" i="47" s="1"/>
  <c r="T32" i="47"/>
  <c r="U32" i="47" s="1" a="1"/>
  <c r="U32" i="47" s="1"/>
  <c r="T34" i="47"/>
  <c r="U34" i="47" s="1" a="1"/>
  <c r="U34" i="47" s="1"/>
  <c r="G3" i="47"/>
  <c r="H3" i="47" s="1"/>
  <c r="I3" i="47" s="1"/>
  <c r="S3" i="47" s="1" a="1"/>
  <c r="S3" i="47" s="1"/>
  <c r="T33" i="47"/>
  <c r="U33" i="47" s="1" a="1"/>
  <c r="U33" i="47" s="1"/>
  <c r="L22" i="47"/>
  <c r="N38" i="47" l="1"/>
  <c r="M38" i="47"/>
  <c r="AI12" i="47"/>
  <c r="AK12" i="47" s="1"/>
  <c r="AJ10" i="47"/>
  <c r="AK10" i="47" s="1"/>
  <c r="AJ7" i="47"/>
  <c r="AK7" i="47" s="1"/>
  <c r="AJ8" i="47"/>
  <c r="AK8" i="47" s="1"/>
  <c r="AI13" i="47"/>
  <c r="AK13" i="47" s="1"/>
  <c r="T2" i="47"/>
  <c r="N35" i="47"/>
  <c r="O35" i="47" s="1"/>
  <c r="M36" i="47"/>
  <c r="O36" i="47" s="1"/>
  <c r="M39" i="47"/>
  <c r="O39" i="47" s="1"/>
  <c r="N34" i="47"/>
  <c r="M31" i="47"/>
  <c r="M30" i="47"/>
  <c r="M40" i="47"/>
  <c r="O40" i="47" s="1"/>
  <c r="M32" i="47"/>
  <c r="N37" i="47"/>
  <c r="O37" i="47" s="1"/>
  <c r="M33" i="47"/>
  <c r="T12" i="47"/>
  <c r="U12" i="47" s="1" a="1"/>
  <c r="U12" i="47" s="1"/>
  <c r="T8" i="47"/>
  <c r="U8" i="47" s="1" a="1"/>
  <c r="U8" i="47" s="1"/>
  <c r="T16" i="47"/>
  <c r="U16" i="47" s="1" a="1"/>
  <c r="U16" i="47" s="1"/>
  <c r="T22" i="47"/>
  <c r="U22" i="47" s="1" a="1"/>
  <c r="U22" i="47" s="1"/>
  <c r="T7" i="47"/>
  <c r="U7" i="47" s="1" a="1"/>
  <c r="U7" i="47" s="1"/>
  <c r="T3" i="47"/>
  <c r="U3" i="47" s="1" a="1"/>
  <c r="U3" i="47" s="1"/>
  <c r="T15" i="47"/>
  <c r="U15" i="47" s="1" a="1"/>
  <c r="U15" i="47" s="1"/>
  <c r="T24" i="47"/>
  <c r="U24" i="47" s="1" a="1"/>
  <c r="U24" i="47" s="1"/>
  <c r="T21" i="47"/>
  <c r="U21" i="47" s="1" a="1"/>
  <c r="U21" i="47" s="1"/>
  <c r="T17" i="47"/>
  <c r="U17" i="47" s="1" a="1"/>
  <c r="U17" i="47" s="1"/>
  <c r="T20" i="47"/>
  <c r="U20" i="47" s="1" a="1"/>
  <c r="U20" i="47" s="1"/>
  <c r="T27" i="47"/>
  <c r="U27" i="47" s="1" a="1"/>
  <c r="U27" i="47" s="1"/>
  <c r="T18" i="47"/>
  <c r="U18" i="47" s="1" a="1"/>
  <c r="U18" i="47" s="1"/>
  <c r="T19" i="47"/>
  <c r="U19" i="47" s="1" a="1"/>
  <c r="U19" i="47" s="1"/>
  <c r="T28" i="47"/>
  <c r="U28" i="47" s="1" a="1"/>
  <c r="U28" i="47" s="1"/>
  <c r="T10" i="47"/>
  <c r="U10" i="47" s="1" a="1"/>
  <c r="U10" i="47" s="1"/>
  <c r="T29" i="47"/>
  <c r="U29" i="47" s="1" a="1"/>
  <c r="U29" i="47" s="1"/>
  <c r="T23" i="47"/>
  <c r="U23" i="47" s="1" a="1"/>
  <c r="U23" i="47" s="1"/>
  <c r="T25" i="47"/>
  <c r="U25" i="47" s="1" a="1"/>
  <c r="U25" i="47" s="1"/>
  <c r="T26" i="47"/>
  <c r="U26" i="47" s="1" a="1"/>
  <c r="U26" i="47" s="1"/>
  <c r="T13" i="47"/>
  <c r="U13" i="47" s="1" a="1"/>
  <c r="U13" i="47" s="1"/>
  <c r="T14" i="47"/>
  <c r="U14" i="47" s="1" a="1"/>
  <c r="U14" i="47" s="1"/>
  <c r="T11" i="47"/>
  <c r="U11" i="47" s="1" a="1"/>
  <c r="U11" i="47" s="1"/>
  <c r="T9" i="47"/>
  <c r="U9" i="47" s="1" a="1"/>
  <c r="U9" i="47" s="1"/>
  <c r="O38" i="47" l="1"/>
  <c r="U2" i="47" a="1"/>
  <c r="U2" i="47" s="1"/>
  <c r="N2" i="47" s="1"/>
  <c r="M34" i="47"/>
  <c r="O34" i="47" s="1"/>
  <c r="N31" i="47"/>
  <c r="O31" i="47" s="1"/>
  <c r="M26" i="47"/>
  <c r="N32" i="47"/>
  <c r="O32" i="47" s="1"/>
  <c r="M23" i="47"/>
  <c r="N17" i="47"/>
  <c r="M22" i="47"/>
  <c r="M18" i="47"/>
  <c r="N3" i="47"/>
  <c r="N12" i="47"/>
  <c r="N27" i="47"/>
  <c r="M25" i="47"/>
  <c r="M29" i="47"/>
  <c r="N10" i="47"/>
  <c r="N30" i="47"/>
  <c r="O30" i="47" s="1"/>
  <c r="N11" i="47"/>
  <c r="N28" i="47"/>
  <c r="M24" i="47"/>
  <c r="N8" i="47"/>
  <c r="N33" i="47"/>
  <c r="O33" i="47" s="1"/>
  <c r="M13" i="47"/>
  <c r="N20" i="47"/>
  <c r="M7" i="47"/>
  <c r="M16" i="47"/>
  <c r="N9" i="47"/>
  <c r="M21" i="47"/>
  <c r="M14" i="47"/>
  <c r="M19" i="47"/>
  <c r="M15" i="47"/>
  <c r="N26" i="47"/>
  <c r="N18" i="47"/>
  <c r="N29" i="47"/>
  <c r="N16" i="47"/>
  <c r="N25" i="47"/>
  <c r="M20" i="47"/>
  <c r="N24" i="47"/>
  <c r="N22" i="47"/>
  <c r="N15" i="47"/>
  <c r="M2" i="47" l="1"/>
  <c r="O2" i="47" s="1"/>
  <c r="M12" i="47"/>
  <c r="O12" i="47" s="1"/>
  <c r="N14" i="47"/>
  <c r="O14" i="47" s="1"/>
  <c r="O18" i="47"/>
  <c r="O24" i="47"/>
  <c r="N23" i="47"/>
  <c r="O23" i="47" s="1"/>
  <c r="M17" i="47"/>
  <c r="O17" i="47" s="1"/>
  <c r="N13" i="47"/>
  <c r="O13" i="47" s="1"/>
  <c r="O16" i="47"/>
  <c r="M3" i="47"/>
  <c r="O3" i="47" s="1"/>
  <c r="O20" i="47"/>
  <c r="O29" i="47"/>
  <c r="N21" i="47"/>
  <c r="O21" i="47" s="1"/>
  <c r="M11" i="47"/>
  <c r="O11" i="47" s="1"/>
  <c r="O15" i="47"/>
  <c r="N19" i="47"/>
  <c r="O19" i="47" s="1"/>
  <c r="N7" i="47"/>
  <c r="O7" i="47" s="1"/>
  <c r="M8" i="47"/>
  <c r="O8" i="47" s="1"/>
  <c r="M10" i="47"/>
  <c r="O10" i="47" s="1"/>
  <c r="M27" i="47"/>
  <c r="O27" i="47" s="1"/>
  <c r="O25" i="47"/>
  <c r="O26" i="47"/>
  <c r="M9" i="47"/>
  <c r="O9" i="47" s="1"/>
  <c r="M28" i="47"/>
  <c r="O28" i="47" s="1"/>
  <c r="O22" i="47"/>
  <c r="G34" i="40"/>
  <c r="BB2" i="47" l="1"/>
  <c r="BK2" i="47" l="1" a="1"/>
  <c r="BK2" i="47" s="1"/>
  <c r="BJ2" i="47"/>
  <c r="BL2" i="47" l="1"/>
  <c r="BM2" i="47" s="1" a="1"/>
  <c r="BM2" i="47" s="1"/>
  <c r="BE2" i="47" s="1"/>
  <c r="BF2" i="47" l="1"/>
  <c r="BG2" i="4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<sst xmlns="http://schemas.openxmlformats.org/spreadsheetml/2006/main" count="6170" uniqueCount="252">
  <si>
    <t>Nazwa wskaźnika</t>
  </si>
  <si>
    <t>%</t>
  </si>
  <si>
    <t>wzrosły</t>
  </si>
  <si>
    <t>pozostały na tym samym poziomie</t>
  </si>
  <si>
    <t>zmniejszyły się</t>
  </si>
  <si>
    <t>średnia (od 50 do 249 pracowników)</t>
  </si>
  <si>
    <t>duża (od 250 do 500 pracowników)</t>
  </si>
  <si>
    <t>bardzo duża (powyżej 500 pracowników)</t>
  </si>
  <si>
    <t>definicja</t>
  </si>
  <si>
    <t>wiersz w bazie</t>
  </si>
  <si>
    <t>liczba zakładów</t>
  </si>
  <si>
    <t>wielkopolskie</t>
  </si>
  <si>
    <t>mazowieckie</t>
  </si>
  <si>
    <t>łódzkie</t>
  </si>
  <si>
    <t>dolnośląskie</t>
  </si>
  <si>
    <t>śląskie</t>
  </si>
  <si>
    <t>małopolskie</t>
  </si>
  <si>
    <t>podkarpackie</t>
  </si>
  <si>
    <t>mała (do 49 pracowników)</t>
  </si>
  <si>
    <t>wybrane kryterium:</t>
  </si>
  <si>
    <t>usługowa</t>
  </si>
  <si>
    <t>produkcyjna</t>
  </si>
  <si>
    <t>handlowa</t>
  </si>
  <si>
    <t>przewaga kapitału zagranicznego (powyżej 50%)</t>
  </si>
  <si>
    <t>przewaga kapitału polskiego (powyżej 50%)</t>
  </si>
  <si>
    <t>Wyniki</t>
  </si>
  <si>
    <t>pozostałe</t>
  </si>
  <si>
    <t>Definicja wskaźnika</t>
  </si>
  <si>
    <t>CHARAKTERYSTYKA BADANIA</t>
  </si>
  <si>
    <t>BADANY OKRES</t>
  </si>
  <si>
    <t>FLUKTUACJA</t>
  </si>
  <si>
    <t>ABSENCJA</t>
  </si>
  <si>
    <t>ogółem</t>
  </si>
  <si>
    <t>FLUKTUACJA KADR</t>
  </si>
  <si>
    <t>EFEKTYWNOŚĆ PRACY</t>
  </si>
  <si>
    <t>WSPÓŁCZYNNIKI KONIUNKTURY GOSPODARCZEJ</t>
  </si>
  <si>
    <t>nazwa firmy</t>
  </si>
  <si>
    <t>region</t>
  </si>
  <si>
    <t>województwo</t>
  </si>
  <si>
    <t>branża</t>
  </si>
  <si>
    <t>wielkość</t>
  </si>
  <si>
    <t>kapitał</t>
  </si>
  <si>
    <t>kryterium</t>
  </si>
  <si>
    <t>DEFINICJE WSKAŹNIKÓW</t>
  </si>
  <si>
    <t>działalność</t>
  </si>
  <si>
    <t>spożywcza</t>
  </si>
  <si>
    <t xml:space="preserve">elektroniczna i elektrotechniczna </t>
  </si>
  <si>
    <t xml:space="preserve">pozostałe </t>
  </si>
  <si>
    <t>wszystkie zakłady</t>
  </si>
  <si>
    <t>Próba</t>
  </si>
  <si>
    <t>wielkość firmy</t>
  </si>
  <si>
    <t>lotnicza</t>
  </si>
  <si>
    <t>metalowa i metalurgiczna</t>
  </si>
  <si>
    <t>materiały budowlane i wyposażenie wnętrz</t>
  </si>
  <si>
    <t>chemiczna</t>
  </si>
  <si>
    <t>wielkość firmy – średnia (od 50 do 249 pracowników)</t>
  </si>
  <si>
    <t>typ działalności – usługi</t>
  </si>
  <si>
    <t>typ działalności – produkcja</t>
  </si>
  <si>
    <t>typ działalności – handel</t>
  </si>
  <si>
    <t>region – centrum (mazowieckie, łódzkie)</t>
  </si>
  <si>
    <t>region – południe (śląskie, małopolskie)</t>
  </si>
  <si>
    <t>Odchylenia standardowe</t>
  </si>
  <si>
    <t>Próby</t>
  </si>
  <si>
    <t>centrum – mazowieckie, łódzkie</t>
  </si>
  <si>
    <t>północ – kujawsko-pomorskie, pomorskie, warmińsko-mazurskie</t>
  </si>
  <si>
    <t>południe – śląskie, małopolskie</t>
  </si>
  <si>
    <t>wschód – lubelskie, podkarpackie, podlaskie, świętokrzyskie</t>
  </si>
  <si>
    <t>zachód – lubuskie, wielkopolskie, zachodniopomorskie, dolnośląskie, opolskie</t>
  </si>
  <si>
    <t>wielkość firmy – duża (od 250 do 500 pracowników)</t>
  </si>
  <si>
    <t>wielkość firmy – bardzo duża (powyżej 500 pracowników)</t>
  </si>
  <si>
    <t>region – zachód (lubuskie, wielkopolskie, zachodniopomorskie, dolnośląskie, opolskie)</t>
  </si>
  <si>
    <t>WYNIKI OGÓLNE</t>
  </si>
  <si>
    <t>procent próby</t>
  </si>
  <si>
    <t>Średni wiek pracowników</t>
  </si>
  <si>
    <t>Odsetek umów przedłużonych po okresie próbnym</t>
  </si>
  <si>
    <t>INWESTYCJE W KAPITAŁ LUDZKI</t>
  </si>
  <si>
    <t>Obroty w badanym okresie: wzrosły</t>
  </si>
  <si>
    <t>Obroty w badanym okresie: pozostały na tym samym poziomie</t>
  </si>
  <si>
    <t>Obroty w badanym okresie: zmniejszyły się</t>
  </si>
  <si>
    <t>Zyski w badanym okresie: wzrosły</t>
  </si>
  <si>
    <t>Zyski w badanym okresie: pozostały na tym samym poziomie</t>
  </si>
  <si>
    <t>Zyski w badanym okresie: zmniejszyły się</t>
  </si>
  <si>
    <t>region – wschód (lubelskie, podkarpackie, podlaskie, świętokrzyskie)</t>
  </si>
  <si>
    <t>pomorskie</t>
  </si>
  <si>
    <t>WYNIKI BLUE COLLAR (PRACOWNICY FIZYCZNI)</t>
  </si>
  <si>
    <t>WYNIKI WHITE COLLAR (PRACOWNICY UMYSŁOWI)</t>
  </si>
  <si>
    <t>lat</t>
  </si>
  <si>
    <t>wielkość firmy – mała (do 49 pracowników)</t>
  </si>
  <si>
    <t>IT</t>
  </si>
  <si>
    <t>lp.</t>
  </si>
  <si>
    <t>Wartość wskaźnika 
w Państwa firmie</t>
  </si>
  <si>
    <t>Nr</t>
  </si>
  <si>
    <t>biuro@wskaznikihr.pl</t>
  </si>
  <si>
    <t>Joanna Dziok</t>
  </si>
  <si>
    <t>12 625 59 19</t>
  </si>
  <si>
    <t>dziok@sedlak.pl</t>
  </si>
  <si>
    <t>Marek Bednarski</t>
  </si>
  <si>
    <t>12 625 59 22</t>
  </si>
  <si>
    <t>bednarski@sedlak.pl</t>
  </si>
  <si>
    <t>min 5%</t>
  </si>
  <si>
    <t>max 95%</t>
  </si>
  <si>
    <t>I kwartyl</t>
  </si>
  <si>
    <t>III kwartyl</t>
  </si>
  <si>
    <t xml:space="preserve">Wartość wskaźnika 
w badanej grupie </t>
  </si>
  <si>
    <t>W1</t>
  </si>
  <si>
    <t>W2</t>
  </si>
  <si>
    <t>max</t>
  </si>
  <si>
    <t>min</t>
  </si>
  <si>
    <t>jednostki główne</t>
  </si>
  <si>
    <t>absencja</t>
  </si>
  <si>
    <t>nr wykresu</t>
  </si>
  <si>
    <t>efektywność pracy</t>
  </si>
  <si>
    <t>fluktuacja kadr</t>
  </si>
  <si>
    <t>różnica</t>
  </si>
  <si>
    <t>inwestycje w kapitał ludzki</t>
  </si>
  <si>
    <t>wskaźnik</t>
  </si>
  <si>
    <t>warunki</t>
  </si>
  <si>
    <t>kategoria</t>
  </si>
  <si>
    <t>łącznie</t>
  </si>
  <si>
    <t>grupa wskaźników</t>
  </si>
  <si>
    <t>white</t>
  </si>
  <si>
    <t>blue</t>
  </si>
  <si>
    <t>JAK ODCZYTYWAĆ WYKRESY?</t>
  </si>
  <si>
    <t>5 percentyl</t>
  </si>
  <si>
    <t>95 percentyl</t>
  </si>
  <si>
    <t>Odsetek byłych pracowników wśród nowo zatrudnionych</t>
  </si>
  <si>
    <t>Odsetek kobiet pracujących na stanowiskach kierowniczych</t>
  </si>
  <si>
    <t>Odsetek mężczyzn pracujących na stanowiskach kierowniczych</t>
  </si>
  <si>
    <t>POZOSTAŁE</t>
  </si>
  <si>
    <t>Planowany budżet szkoleń na osobę</t>
  </si>
  <si>
    <t>Wykorzystany budżet szkoleń na osobę</t>
  </si>
  <si>
    <t>Średnia</t>
  </si>
  <si>
    <t>dni</t>
  </si>
  <si>
    <t>PLN</t>
  </si>
  <si>
    <t>h</t>
  </si>
  <si>
    <t>osób</t>
  </si>
  <si>
    <t>motoryzacyjna</t>
  </si>
  <si>
    <t>budownictwo i projektowanie</t>
  </si>
  <si>
    <t>energetyka i ciepłownictwo</t>
  </si>
  <si>
    <r>
      <t>Q</t>
    </r>
    <r>
      <rPr>
        <sz val="8"/>
        <rFont val="Calibri"/>
        <family val="2"/>
        <charset val="238"/>
        <scheme val="minor"/>
      </rPr>
      <t>1</t>
    </r>
  </si>
  <si>
    <r>
      <t>Q</t>
    </r>
    <r>
      <rPr>
        <sz val="8"/>
        <rFont val="Calibri"/>
        <family val="2"/>
        <charset val="238"/>
        <scheme val="minor"/>
      </rPr>
      <t>3</t>
    </r>
  </si>
  <si>
    <t>Odchylenie standardowe</t>
  </si>
  <si>
    <t>region – północ (kujawsko-pomorskie, pomorskie, warmińsko-mazurskie)</t>
  </si>
  <si>
    <t>–</t>
  </si>
  <si>
    <t>ogólne</t>
  </si>
  <si>
    <t>white collar</t>
  </si>
  <si>
    <t>blue collar</t>
  </si>
  <si>
    <t>wartości pomocnicze do wykresów</t>
  </si>
  <si>
    <t>Badanie obejmuje wyniki firm w roku 2022 (od 1.01.2022 do 31.12.2022).</t>
  </si>
  <si>
    <r>
      <t>Niniejszy raport jest rezultatem dziewiątej edycji badania wskaźnikiHR Sedlak</t>
    </r>
    <r>
      <rPr>
        <sz val="9"/>
        <color theme="1" tint="0.34998626667073579"/>
        <rFont val="Calibri"/>
        <family val="2"/>
        <charset val="238"/>
        <scheme val="minor"/>
      </rPr>
      <t xml:space="preserve"> &amp;</t>
    </r>
    <r>
      <rPr>
        <sz val="11"/>
        <color theme="1" tint="0.34998626667073579"/>
        <rFont val="Calibri"/>
        <family val="2"/>
        <charset val="238"/>
        <scheme val="minor"/>
      </rPr>
      <t xml:space="preserve"> Sedlak,
w którym zmierzone zostały wszystkie istotne obszary zarządzania personelem: 
fluktuacja, absencja, efektywność pracy i inwestycje w kapitał ludzki. </t>
    </r>
  </si>
  <si>
    <t>Rotacja</t>
  </si>
  <si>
    <t>Rezygnacje</t>
  </si>
  <si>
    <t>Rezygnacje wśród pracowników o stażu poniżej 2 lat</t>
  </si>
  <si>
    <t>Rezygnacje wśród pracowników o stażu powyżej 5 lat</t>
  </si>
  <si>
    <t>Zwolnienia</t>
  </si>
  <si>
    <t>Przyjęcia</t>
  </si>
  <si>
    <t>Awanse</t>
  </si>
  <si>
    <t>Skuteczność rekrutacji</t>
  </si>
  <si>
    <t>Stabilność kadry kierowniczej</t>
  </si>
  <si>
    <t>Czas potrzebny na rekrutację pracownika fizycznego</t>
  </si>
  <si>
    <t>Czas potrzebny na rekrutację kierownika</t>
  </si>
  <si>
    <r>
      <t>Czas potrzebny na rekrutację</t>
    </r>
    <r>
      <rPr>
        <b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specjalisty / lidera zespołu</t>
    </r>
  </si>
  <si>
    <t>Czas potrzebny na rekrutację menedżera wyższego szczebla</t>
  </si>
  <si>
    <t>Absencja ogólna</t>
  </si>
  <si>
    <t>Absencja chorobowa własna</t>
  </si>
  <si>
    <t>Absencja wypadkowa</t>
  </si>
  <si>
    <t>Urlopy niewykorzystane</t>
  </si>
  <si>
    <t>Urlopy na żądanie</t>
  </si>
  <si>
    <t>Odsetek pracowników korzystających ze zwolnień lekarskich</t>
  </si>
  <si>
    <t>Odsetek pracowników przebywających na długotrwałym zwolnieniu</t>
  </si>
  <si>
    <t>Odsetek pracowników przebywających na długotrwałym zwolnieniu wśród osób korzystających
ze zwolnień lekarskich</t>
  </si>
  <si>
    <t>Produktywność</t>
  </si>
  <si>
    <t>Rentowność</t>
  </si>
  <si>
    <t>Liczba osób przypadających na kierownika</t>
  </si>
  <si>
    <t>Liczba osób przypadających na HR-owca</t>
  </si>
  <si>
    <t>Godziny nadliczbowe</t>
  </si>
  <si>
    <t>Wykorzystany budżet szkoleń na przeszkoloną osobę</t>
  </si>
  <si>
    <t>Odsetek osób zatrudnionych w oparciu o niepracownicze formy zatrudnienia</t>
  </si>
  <si>
    <t>wzrosło</t>
  </si>
  <si>
    <t>pozostało na tym samym poziomie</t>
  </si>
  <si>
    <t>zmniejszyło się</t>
  </si>
  <si>
    <t>Obroty w porównaniu do 2021 roku</t>
  </si>
  <si>
    <t>Zyski w porównaniu do 2021 roku</t>
  </si>
  <si>
    <t>Średni staż pracowników</t>
  </si>
  <si>
    <t>Absencja chorobowa</t>
  </si>
  <si>
    <t>Rezygnacje wśród pracowników o stażu od 2 do 5 lat</t>
  </si>
  <si>
    <t>Czas potrzebny na rekrutację specjalisty/lidera zespołu</t>
  </si>
  <si>
    <t>Czas potrzebny na rekrutację menadżera wyższego szczebla</t>
  </si>
  <si>
    <t>Godziny szkoleniowe na osobę</t>
  </si>
  <si>
    <t>Wykorzystanie budżetu szkoleń</t>
  </si>
  <si>
    <t>Odsetek rekrutacji zrealizowanych przez firmy zewnętrzne</t>
  </si>
  <si>
    <r>
      <t xml:space="preserve">Czas potrzebny na rekrutację
</t>
    </r>
    <r>
      <rPr>
        <b/>
        <sz val="11"/>
        <color theme="1" tint="0.249977111117893"/>
        <rFont val="Calibri"/>
        <family val="2"/>
        <charset val="238"/>
        <scheme val="minor"/>
      </rPr>
      <t>pracownika fizycznego</t>
    </r>
  </si>
  <si>
    <r>
      <t xml:space="preserve">Czas potrzebny na rekrutację
</t>
    </r>
    <r>
      <rPr>
        <b/>
        <sz val="11"/>
        <color theme="1" tint="0.249977111117893"/>
        <rFont val="Calibri"/>
        <family val="2"/>
        <charset val="238"/>
        <scheme val="minor"/>
      </rPr>
      <t>specjalisty / lidera zespołu</t>
    </r>
  </si>
  <si>
    <r>
      <t xml:space="preserve">Czas potrzebny na rekrutację
</t>
    </r>
    <r>
      <rPr>
        <b/>
        <sz val="11"/>
        <color theme="1" tint="0.249977111117893"/>
        <rFont val="Calibri"/>
        <family val="2"/>
        <charset val="238"/>
        <scheme val="minor"/>
      </rPr>
      <t>kierownika</t>
    </r>
  </si>
  <si>
    <r>
      <t xml:space="preserve">Czas potrzebny na rekrutację
</t>
    </r>
    <r>
      <rPr>
        <b/>
        <sz val="11"/>
        <color theme="1" tint="0.249977111117893"/>
        <rFont val="Calibri"/>
        <family val="2"/>
        <charset val="238"/>
        <scheme val="minor"/>
      </rPr>
      <t>menedżera wyższego szczebla</t>
    </r>
  </si>
  <si>
    <t>Odsetek pracowników korzystających
ze zwolnień lekarskich</t>
  </si>
  <si>
    <t>Odsetek pracowników przebywających
na długotrwałym zwolnieniu</t>
  </si>
  <si>
    <t>Odsetek pracowników przebywających
na długotrwałym zwolnieniu wśród osób korzystających ze zwolnień lekarskich</t>
  </si>
  <si>
    <t>Odsetek osób zatrudnionych w oparciu
o niepracownicze formy zatrudnienia</t>
  </si>
  <si>
    <t>Odsetek kobiet pracujących
na stanowiskach kierowniczych</t>
  </si>
  <si>
    <t>Odsetek mężczyzn pracujących
na stanowiskach kierowniczych</t>
  </si>
  <si>
    <t>Odsetek pracowników przebywających na długotrwałym zwolnieniu wśród osób korzystających ze zwolnień lekarskich</t>
  </si>
  <si>
    <t>Czas potrzebny na rekrutację specjalisty / lidera zespołu</t>
  </si>
  <si>
    <t>Przeciętne całkowite wynagrodzenie w porównaniu
do 2021 roku</t>
  </si>
  <si>
    <t>Przeciętne całkowite wynagrodzenie: wzrosło</t>
  </si>
  <si>
    <t>Przeciętne całkowite wynagrodzenie: pozostało na tym samym poziomie</t>
  </si>
  <si>
    <t>Przeciętne całkowite wynagrodzenie: zmniejszyło się</t>
  </si>
  <si>
    <t>automatyka i maszyny przemysłowe</t>
  </si>
  <si>
    <t>zachód</t>
  </si>
  <si>
    <t>handel – hurtowy</t>
  </si>
  <si>
    <t>handel</t>
  </si>
  <si>
    <t>polski</t>
  </si>
  <si>
    <t>wschód</t>
  </si>
  <si>
    <t>produkcja</t>
  </si>
  <si>
    <t xml:space="preserve">zagraniczny </t>
  </si>
  <si>
    <t>południe</t>
  </si>
  <si>
    <t>bardzo duża (powyżej 500 osób)</t>
  </si>
  <si>
    <t>usługi</t>
  </si>
  <si>
    <t>elektroniczna i elektrotechniczna</t>
  </si>
  <si>
    <t>centrum</t>
  </si>
  <si>
    <t>kujawsko-pomorskie</t>
  </si>
  <si>
    <t>pólnoc</t>
  </si>
  <si>
    <t>BPO/SSC</t>
  </si>
  <si>
    <t>finansowa</t>
  </si>
  <si>
    <t>materiały budowlane</t>
  </si>
  <si>
    <t>zachodniopomorskie</t>
  </si>
  <si>
    <t>mała (do 49 osób)</t>
  </si>
  <si>
    <t>medyczna i farmaceutyczna</t>
  </si>
  <si>
    <t>meblarska</t>
  </si>
  <si>
    <t>podlaskie</t>
  </si>
  <si>
    <t>lubuskie</t>
  </si>
  <si>
    <t>opolskie</t>
  </si>
  <si>
    <t>opakowania</t>
  </si>
  <si>
    <t>logistyczna</t>
  </si>
  <si>
    <t>inne</t>
  </si>
  <si>
    <t>maszynowa</t>
  </si>
  <si>
    <t>świętokrzyskie</t>
  </si>
  <si>
    <t>tworzywa sztuczne</t>
  </si>
  <si>
    <t>lubelskie</t>
  </si>
  <si>
    <t xml:space="preserve">usługi </t>
  </si>
  <si>
    <t>handel – detaliczny (sklepy, hipermarkety)</t>
  </si>
  <si>
    <r>
      <t xml:space="preserve">CHARAKTERYSTYKA PRÓBY
</t>
    </r>
    <r>
      <rPr>
        <sz val="12"/>
        <color theme="0"/>
        <rFont val="Calibri"/>
        <family val="2"/>
        <charset val="238"/>
        <scheme val="minor"/>
      </rPr>
      <t xml:space="preserve">W badaniu wzięło udział </t>
    </r>
    <r>
      <rPr>
        <b/>
        <sz val="12"/>
        <color theme="0"/>
        <rFont val="Calibri"/>
        <family val="2"/>
        <charset val="238"/>
        <scheme val="minor"/>
      </rPr>
      <t>237</t>
    </r>
    <r>
      <rPr>
        <sz val="12"/>
        <color theme="0"/>
        <rFont val="Calibri"/>
        <family val="2"/>
        <charset val="238"/>
        <scheme val="minor"/>
      </rPr>
      <t xml:space="preserve"> firm, zatrudniających łącznie ponad </t>
    </r>
    <r>
      <rPr>
        <b/>
        <sz val="12"/>
        <color theme="0"/>
        <rFont val="Calibri"/>
        <family val="2"/>
        <charset val="238"/>
        <scheme val="minor"/>
      </rPr>
      <t>300 tysięcy</t>
    </r>
    <r>
      <rPr>
        <sz val="12"/>
        <color theme="0"/>
        <rFont val="Calibri"/>
        <family val="2"/>
        <charset val="238"/>
        <scheme val="minor"/>
      </rPr>
      <t xml:space="preserve"> osób.</t>
    </r>
  </si>
  <si>
    <t>średnia (50–249 osób)</t>
  </si>
  <si>
    <t>duża (250–500 osób)</t>
  </si>
  <si>
    <t>LISTA UCZESTNIKÓW BADANIA</t>
  </si>
  <si>
    <t>3a</t>
  </si>
  <si>
    <t>3b</t>
  </si>
  <si>
    <t>3c</t>
  </si>
  <si>
    <t>Rezygnacje wśród pracowników o stażu poniżej 2 lat / od 2 do 5 lat / powyżej 5 lat</t>
  </si>
  <si>
    <r>
      <t xml:space="preserve">W definicjach wykorzystywane są następujące terminy:
• </t>
    </r>
    <r>
      <rPr>
        <b/>
        <sz val="11"/>
        <rFont val="Calibri"/>
        <family val="2"/>
        <charset val="238"/>
      </rPr>
      <t>pracownicy</t>
    </r>
    <r>
      <rPr>
        <sz val="11"/>
        <rFont val="Calibri"/>
        <family val="2"/>
        <charset val="238"/>
      </rPr>
      <t xml:space="preserve"> – osoby zatrudnione w oparciu o umowę o pracę;
• </t>
    </r>
    <r>
      <rPr>
        <b/>
        <sz val="11"/>
        <rFont val="Calibri"/>
        <family val="2"/>
        <charset val="238"/>
      </rPr>
      <t>osoby</t>
    </r>
    <r>
      <rPr>
        <sz val="11"/>
        <rFont val="Calibri"/>
        <family val="2"/>
        <charset val="238"/>
      </rPr>
      <t xml:space="preserve"> – wszyscy pracujący, niezależnie od formy zatrudnienia (w oparciu o umowę o pracę, na umowę zlecenie, za pośrednictwem agencji pracy    tymczasowej, na kontraktach i B2B);
• </t>
    </r>
    <r>
      <rPr>
        <b/>
        <sz val="11"/>
        <rFont val="Calibri"/>
        <family val="2"/>
        <charset val="238"/>
      </rPr>
      <t>średnia liczba</t>
    </r>
    <r>
      <rPr>
        <sz val="11"/>
        <rFont val="Calibri"/>
        <family val="2"/>
        <charset val="238"/>
      </rPr>
      <t xml:space="preserve"> – średnia dla okresu badania, tj. 1.01.2022 – 31.31.12.2022.</t>
    </r>
  </si>
  <si>
    <t>jednostka</t>
  </si>
  <si>
    <t>Półpauza (–) w miejscu wyników oznacza, że wartości danych wskaźników nie są dostępne dla wybranego przekroju.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</si>
</sst>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%"/>
  </numFmts>
  <fonts count="55" x14ac:knownFonts="1">
    <font>
      <sz val="11"/>
      <color indexed="8"/>
      <name val="Calibri"/>
    </font>
    <font>
      <sz val="11"/>
      <color theme="1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24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theme="3"/>
      <name val="Calibri"/>
      <family val="2"/>
      <charset val="238"/>
    </font>
    <font>
      <b/>
      <sz val="24"/>
      <color theme="1"/>
      <name val="Calibri"/>
      <family val="2"/>
      <charset val="238"/>
    </font>
    <font>
      <sz val="24"/>
      <color indexed="8"/>
      <name val="Calibri"/>
      <family val="2"/>
      <charset val="238"/>
    </font>
    <font>
      <sz val="14"/>
      <name val="Calibri"/>
      <family val="2"/>
      <scheme val="minor"/>
    </font>
    <font>
      <b/>
      <sz val="12"/>
      <color theme="4" tint="-0.249977111117893"/>
      <name val="Calibri"/>
      <family val="2"/>
      <charset val="238"/>
    </font>
    <font>
      <sz val="12"/>
      <color theme="1" tint="0.34998626667073579"/>
      <name val="Calibri"/>
      <family val="2"/>
      <charset val="238"/>
    </font>
    <font>
      <sz val="10"/>
      <color theme="1" tint="0.34998626667073579"/>
      <name val="Arial"/>
      <family val="2"/>
      <charset val="238"/>
    </font>
    <font>
      <b/>
      <sz val="12"/>
      <color theme="0"/>
      <name val="Calibri"/>
      <family val="2"/>
      <charset val="238"/>
    </font>
    <font>
      <sz val="18"/>
      <color theme="0"/>
      <name val="Calibri"/>
      <family val="2"/>
      <charset val="238"/>
    </font>
    <font>
      <sz val="11"/>
      <color rgb="FF006100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color theme="1" tint="0.34998626667073579"/>
      <name val="Calibri"/>
      <family val="2"/>
      <charset val="238"/>
    </font>
    <font>
      <sz val="16"/>
      <color theme="0"/>
      <name val="Arial"/>
      <family val="2"/>
      <charset val="238"/>
    </font>
    <font>
      <b/>
      <sz val="11"/>
      <color theme="1" tint="0.249977111117893"/>
      <name val="Arial"/>
      <family val="2"/>
      <charset val="238"/>
    </font>
    <font>
      <sz val="12"/>
      <name val="Calibri"/>
      <family val="2"/>
      <charset val="238"/>
      <scheme val="minor"/>
    </font>
    <font>
      <sz val="11"/>
      <color theme="1" tint="0.34998626667073579"/>
      <name val="Calibri"/>
      <family val="2"/>
      <charset val="238"/>
      <scheme val="minor"/>
    </font>
    <font>
      <sz val="9"/>
      <color theme="1" tint="0.34998626667073579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charset val="238"/>
      <scheme val="minor"/>
    </font>
    <font>
      <sz val="14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b/>
      <sz val="12"/>
      <color theme="1" tint="0.34998626667073579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sz val="10"/>
      <color theme="1" tint="0.249977111117893"/>
      <name val="Calibri"/>
      <family val="2"/>
      <charset val="238"/>
      <scheme val="minor"/>
    </font>
    <font>
      <sz val="20"/>
      <color indexed="8"/>
      <name val="Calibri"/>
      <family val="2"/>
      <charset val="238"/>
      <scheme val="minor"/>
    </font>
    <font>
      <b/>
      <sz val="14"/>
      <color theme="1" tint="0.249977111117893"/>
      <name val="Calibri"/>
      <family val="2"/>
      <charset val="238"/>
      <scheme val="minor"/>
    </font>
    <font>
      <b/>
      <sz val="11"/>
      <color theme="1" tint="0.249977111117893"/>
      <name val="Calibri"/>
      <family val="2"/>
      <charset val="238"/>
      <scheme val="minor"/>
    </font>
    <font>
      <sz val="18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sz val="11"/>
      <color theme="1" tint="0.249977111117893"/>
      <name val="Calibri"/>
      <family val="2"/>
      <charset val="238"/>
      <scheme val="minor"/>
    </font>
    <font>
      <sz val="11"/>
      <color theme="1" tint="0.249977111117893"/>
      <name val="Calibri"/>
      <family val="2"/>
      <charset val="238"/>
    </font>
    <font>
      <b/>
      <sz val="20"/>
      <color indexed="8"/>
      <name val="Calibri"/>
      <family val="2"/>
      <charset val="238"/>
    </font>
    <font>
      <b/>
      <sz val="14"/>
      <color theme="1" tint="0.34998626667073579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2"/>
      <name val="Calibri"/>
      <family val="2"/>
      <charset val="238"/>
    </font>
    <font>
      <b/>
      <sz val="12"/>
      <name val="Calibri"/>
      <family val="2"/>
      <charset val="238"/>
      <scheme val="minor"/>
    </font>
    <font>
      <u/>
      <sz val="14"/>
      <name val="Calibri"/>
      <family val="2"/>
      <charset val="238"/>
    </font>
    <font>
      <sz val="13"/>
      <color indexed="8"/>
      <name val="Calibri"/>
      <family val="2"/>
      <charset val="238"/>
    </font>
    <font>
      <sz val="22"/>
      <color theme="0"/>
      <name val="Calibri"/>
      <family val="2"/>
      <charset val="238"/>
    </font>
    <font>
      <b/>
      <sz val="11"/>
      <name val="Calibri"/>
      <family val="2"/>
      <charset val="238"/>
    </font>
    <font>
      <u/>
      <sz val="11"/>
      <name val="Calibri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8"/>
      <name val="Calibri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8"/>
      </patternFill>
    </fill>
    <fill>
      <patternFill patternType="solid">
        <fgColor theme="1" tint="0.34998626667073579"/>
        <bgColor indexed="8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1F321"/>
        <bgColor indexed="64"/>
      </patternFill>
    </fill>
    <fill>
      <patternFill patternType="solid">
        <fgColor rgb="FF97C93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669900"/>
        <bgColor indexed="8"/>
      </patternFill>
    </fill>
    <fill>
      <patternFill patternType="solid">
        <fgColor rgb="FF669900"/>
        <bgColor indexed="64"/>
      </patternFill>
    </fill>
    <fill>
      <patternFill patternType="solid">
        <fgColor rgb="FF8BC337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auto="1"/>
      </right>
      <top/>
      <bottom style="thin">
        <color theme="1" tint="0.499984740745262"/>
      </bottom>
      <diagonal/>
    </border>
    <border>
      <left/>
      <right style="thin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auto="1"/>
      </right>
      <top/>
      <bottom style="thin">
        <color theme="0" tint="-0.499984740745262"/>
      </bottom>
      <diagonal/>
    </border>
    <border>
      <left/>
      <right style="thin">
        <color auto="1"/>
      </right>
      <top style="thin">
        <color theme="0" tint="-0.499984740745262"/>
      </top>
      <bottom style="thin">
        <color theme="0" tint="-0.499984740745262"/>
      </bottom>
      <diagonal/>
    </border>
  </borders>
  <cellStyleXfs count="8">
    <xf numFmtId="0" fontId="0" fillId="0" borderId="0" applyFill="0" applyProtection="0"/>
    <xf numFmtId="0" fontId="7" fillId="0" borderId="0" applyNumberFormat="0" applyFill="0" applyBorder="0" applyAlignment="0" applyProtection="0"/>
    <xf numFmtId="0" fontId="2" fillId="0" borderId="0" applyFill="0" applyProtection="0"/>
    <xf numFmtId="0" fontId="17" fillId="5" borderId="0" applyNumberFormat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0" borderId="0"/>
    <xf numFmtId="0" fontId="2" fillId="0" borderId="0" applyFill="0" applyProtection="0"/>
  </cellStyleXfs>
  <cellXfs count="363">
    <xf numFmtId="0" fontId="0" fillId="0" borderId="0" xfId="0" applyFill="1" applyProtection="1"/>
    <xf numFmtId="0" fontId="0" fillId="0" borderId="0" xfId="0" applyFill="1" applyAlignment="1" applyProtection="1">
      <alignment vertical="center"/>
    </xf>
    <xf numFmtId="0" fontId="0" fillId="2" borderId="0" xfId="0" applyFill="1" applyProtection="1"/>
    <xf numFmtId="0" fontId="6" fillId="0" borderId="0" xfId="0" applyFont="1" applyFill="1" applyProtection="1"/>
    <xf numFmtId="0" fontId="6" fillId="2" borderId="0" xfId="0" applyFont="1" applyFill="1" applyProtection="1"/>
    <xf numFmtId="0" fontId="8" fillId="0" borderId="0" xfId="0" applyFont="1" applyFill="1" applyProtection="1"/>
    <xf numFmtId="0" fontId="0" fillId="2" borderId="0" xfId="0" applyFill="1" applyAlignment="1" applyProtection="1">
      <alignment horizontal="left" vertical="center" wrapText="1"/>
    </xf>
    <xf numFmtId="0" fontId="0" fillId="2" borderId="0" xfId="0" applyFill="1" applyAlignment="1" applyProtection="1">
      <alignment vertical="center" wrapText="1"/>
    </xf>
    <xf numFmtId="0" fontId="6" fillId="0" borderId="6" xfId="0" applyFont="1" applyFill="1" applyBorder="1" applyProtection="1"/>
    <xf numFmtId="0" fontId="0" fillId="6" borderId="0" xfId="0" applyFill="1" applyAlignment="1" applyProtection="1">
      <alignment horizontal="left" vertical="center" wrapText="1"/>
    </xf>
    <xf numFmtId="0" fontId="0" fillId="6" borderId="0" xfId="0" applyFill="1" applyAlignment="1" applyProtection="1">
      <alignment vertical="center" wrapText="1"/>
    </xf>
    <xf numFmtId="0" fontId="15" fillId="9" borderId="0" xfId="0" applyFont="1" applyFill="1" applyAlignment="1" applyProtection="1">
      <alignment horizontal="center" vertical="center"/>
    </xf>
    <xf numFmtId="0" fontId="15" fillId="8" borderId="0" xfId="0" applyFont="1" applyFill="1" applyAlignment="1" applyProtection="1">
      <alignment vertical="center" wrapText="1"/>
    </xf>
    <xf numFmtId="0" fontId="15" fillId="8" borderId="0" xfId="0" applyFont="1" applyFill="1" applyAlignment="1" applyProtection="1">
      <alignment horizontal="left" vertical="center" wrapText="1"/>
    </xf>
    <xf numFmtId="0" fontId="0" fillId="7" borderId="0" xfId="0" applyFill="1" applyAlignment="1" applyProtection="1">
      <alignment vertical="center" wrapText="1"/>
    </xf>
    <xf numFmtId="0" fontId="0" fillId="7" borderId="0" xfId="0" applyFill="1" applyAlignment="1" applyProtection="1">
      <alignment horizontal="left" vertical="center" wrapText="1"/>
    </xf>
    <xf numFmtId="0" fontId="2" fillId="2" borderId="0" xfId="2" applyFill="1" applyProtection="1"/>
    <xf numFmtId="0" fontId="2" fillId="0" borderId="0" xfId="2" applyFill="1" applyProtection="1"/>
    <xf numFmtId="0" fontId="2" fillId="0" borderId="0" xfId="2" applyFill="1" applyAlignment="1" applyProtection="1">
      <alignment vertical="center"/>
    </xf>
    <xf numFmtId="0" fontId="2" fillId="0" borderId="0" xfId="2" applyFill="1" applyAlignment="1" applyProtection="1">
      <alignment horizontal="left" vertical="center"/>
    </xf>
    <xf numFmtId="0" fontId="2" fillId="0" borderId="0" xfId="2" applyFill="1" applyAlignment="1" applyProtection="1">
      <alignment vertical="center" wrapText="1"/>
    </xf>
    <xf numFmtId="0" fontId="2" fillId="0" borderId="0" xfId="2" applyFill="1" applyAlignment="1" applyProtection="1">
      <alignment horizontal="center"/>
    </xf>
    <xf numFmtId="0" fontId="6" fillId="0" borderId="0" xfId="2" applyFont="1" applyFill="1" applyProtection="1"/>
    <xf numFmtId="0" fontId="1" fillId="2" borderId="0" xfId="2" applyFont="1" applyFill="1" applyAlignment="1" applyProtection="1">
      <alignment horizontal="center" vertical="center"/>
    </xf>
    <xf numFmtId="0" fontId="6" fillId="2" borderId="0" xfId="2" applyFont="1" applyFill="1" applyAlignment="1" applyProtection="1">
      <alignment vertical="center"/>
    </xf>
    <xf numFmtId="0" fontId="6" fillId="0" borderId="0" xfId="2" applyFont="1" applyFill="1" applyAlignment="1" applyProtection="1">
      <alignment vertical="center"/>
    </xf>
    <xf numFmtId="0" fontId="6" fillId="0" borderId="0" xfId="2" applyFont="1" applyFill="1" applyAlignment="1" applyProtection="1">
      <alignment horizontal="left" vertical="center"/>
    </xf>
    <xf numFmtId="0" fontId="6" fillId="2" borderId="0" xfId="2" applyFont="1" applyFill="1" applyAlignment="1" applyProtection="1">
      <alignment horizontal="center" vertical="center"/>
    </xf>
    <xf numFmtId="0" fontId="6" fillId="2" borderId="0" xfId="2" applyFont="1" applyFill="1" applyAlignment="1" applyProtection="1">
      <alignment vertical="center" wrapText="1"/>
    </xf>
    <xf numFmtId="0" fontId="3" fillId="2" borderId="0" xfId="2" applyFont="1" applyFill="1" applyProtection="1"/>
    <xf numFmtId="0" fontId="3" fillId="2" borderId="0" xfId="2" applyFont="1" applyFill="1" applyAlignment="1" applyProtection="1">
      <alignment vertical="center"/>
    </xf>
    <xf numFmtId="0" fontId="3" fillId="2" borderId="0" xfId="2" applyFont="1" applyFill="1" applyAlignment="1" applyProtection="1">
      <alignment horizontal="left" vertical="center"/>
    </xf>
    <xf numFmtId="0" fontId="3" fillId="2" borderId="0" xfId="2" applyFont="1" applyFill="1" applyAlignment="1" applyProtection="1">
      <alignment vertical="center" wrapText="1"/>
    </xf>
    <xf numFmtId="0" fontId="3" fillId="2" borderId="0" xfId="2" applyFont="1" applyFill="1" applyAlignment="1" applyProtection="1">
      <alignment horizontal="center"/>
    </xf>
    <xf numFmtId="0" fontId="2" fillId="2" borderId="0" xfId="2" applyFill="1" applyAlignment="1" applyProtection="1">
      <alignment wrapText="1"/>
    </xf>
    <xf numFmtId="0" fontId="3" fillId="2" borderId="0" xfId="2" applyFont="1" applyFill="1" applyAlignment="1" applyProtection="1">
      <alignment wrapText="1"/>
    </xf>
    <xf numFmtId="0" fontId="2" fillId="2" borderId="0" xfId="2" applyFill="1" applyAlignment="1" applyProtection="1">
      <alignment vertical="center"/>
    </xf>
    <xf numFmtId="0" fontId="2" fillId="2" borderId="0" xfId="2" applyFill="1" applyAlignment="1" applyProtection="1">
      <alignment horizontal="left" vertical="center"/>
    </xf>
    <xf numFmtId="0" fontId="2" fillId="2" borderId="0" xfId="2" applyFill="1" applyAlignment="1" applyProtection="1">
      <alignment vertical="center" wrapText="1"/>
    </xf>
    <xf numFmtId="0" fontId="2" fillId="2" borderId="0" xfId="2" applyFill="1" applyAlignment="1" applyProtection="1">
      <alignment horizontal="center"/>
    </xf>
    <xf numFmtId="0" fontId="2" fillId="2" borderId="0" xfId="2" applyFill="1" applyAlignment="1" applyProtection="1">
      <alignment horizontal="center" vertical="center" wrapText="1"/>
    </xf>
    <xf numFmtId="0" fontId="6" fillId="2" borderId="0" xfId="2" applyFont="1" applyFill="1" applyProtection="1"/>
    <xf numFmtId="0" fontId="18" fillId="0" borderId="0" xfId="2" applyFont="1" applyFill="1" applyProtection="1"/>
    <xf numFmtId="0" fontId="20" fillId="2" borderId="0" xfId="2" applyFont="1" applyFill="1" applyProtection="1"/>
    <xf numFmtId="4" fontId="2" fillId="0" borderId="0" xfId="2" applyNumberFormat="1" applyFill="1" applyProtection="1"/>
    <xf numFmtId="0" fontId="2" fillId="0" borderId="0" xfId="2" applyFill="1" applyAlignment="1" applyProtection="1">
      <alignment wrapText="1"/>
    </xf>
    <xf numFmtId="0" fontId="2" fillId="2" borderId="0" xfId="0" applyFont="1" applyFill="1" applyAlignment="1" applyProtection="1">
      <alignment vertical="center"/>
    </xf>
    <xf numFmtId="0" fontId="2" fillId="6" borderId="0" xfId="0" applyFont="1" applyFill="1" applyAlignment="1" applyProtection="1">
      <alignment vertical="center"/>
    </xf>
    <xf numFmtId="0" fontId="2" fillId="7" borderId="0" xfId="0" applyFont="1" applyFill="1" applyAlignment="1" applyProtection="1">
      <alignment vertical="center"/>
    </xf>
    <xf numFmtId="0" fontId="2" fillId="0" borderId="0" xfId="0" applyFont="1" applyFill="1" applyProtection="1"/>
    <xf numFmtId="0" fontId="14" fillId="2" borderId="0" xfId="2" applyFont="1" applyFill="1" applyAlignment="1" applyProtection="1">
      <alignment horizontal="left" vertical="center" wrapText="1"/>
    </xf>
    <xf numFmtId="9" fontId="0" fillId="0" borderId="0" xfId="4" applyFont="1" applyFill="1" applyProtection="1"/>
    <xf numFmtId="0" fontId="1" fillId="0" borderId="0" xfId="2" applyFont="1" applyFill="1" applyAlignment="1" applyProtection="1">
      <alignment horizontal="center" vertical="center"/>
    </xf>
    <xf numFmtId="0" fontId="9" fillId="0" borderId="0" xfId="2" applyFont="1" applyFill="1" applyAlignment="1" applyProtection="1">
      <alignment horizontal="center" vertical="center"/>
    </xf>
    <xf numFmtId="0" fontId="1" fillId="2" borderId="0" xfId="2" applyFont="1" applyFill="1" applyAlignment="1" applyProtection="1">
      <alignment horizontal="left" vertical="center"/>
    </xf>
    <xf numFmtId="0" fontId="22" fillId="10" borderId="0" xfId="2" applyFont="1" applyFill="1" applyAlignment="1" applyProtection="1">
      <alignment horizontal="center" vertical="center"/>
    </xf>
    <xf numFmtId="0" fontId="22" fillId="0" borderId="0" xfId="2" applyFont="1" applyFill="1" applyAlignment="1" applyProtection="1">
      <alignment horizontal="center" vertical="center"/>
    </xf>
    <xf numFmtId="3" fontId="6" fillId="0" borderId="0" xfId="2" applyNumberFormat="1" applyFont="1" applyFill="1" applyProtection="1"/>
    <xf numFmtId="3" fontId="2" fillId="2" borderId="0" xfId="2" applyNumberFormat="1" applyFill="1" applyProtection="1"/>
    <xf numFmtId="3" fontId="2" fillId="2" borderId="0" xfId="2" applyNumberFormat="1" applyFill="1" applyAlignment="1" applyProtection="1">
      <alignment wrapText="1"/>
    </xf>
    <xf numFmtId="3" fontId="2" fillId="0" borderId="0" xfId="2" applyNumberFormat="1" applyFill="1" applyProtection="1"/>
    <xf numFmtId="4" fontId="2" fillId="0" borderId="0" xfId="2" applyNumberFormat="1" applyFill="1" applyAlignment="1" applyProtection="1">
      <alignment vertical="center"/>
    </xf>
    <xf numFmtId="9" fontId="0" fillId="0" borderId="0" xfId="4" applyFont="1" applyFill="1" applyBorder="1" applyAlignment="1" applyProtection="1">
      <alignment vertical="center"/>
    </xf>
    <xf numFmtId="2" fontId="2" fillId="2" borderId="0" xfId="2" applyNumberFormat="1" applyFill="1" applyProtection="1"/>
    <xf numFmtId="2" fontId="2" fillId="2" borderId="0" xfId="2" applyNumberFormat="1" applyFill="1" applyAlignment="1" applyProtection="1">
      <alignment wrapText="1"/>
    </xf>
    <xf numFmtId="2" fontId="2" fillId="0" borderId="0" xfId="2" applyNumberFormat="1" applyFill="1" applyProtection="1"/>
    <xf numFmtId="0" fontId="12" fillId="0" borderId="0" xfId="2" applyFont="1" applyFill="1" applyAlignment="1" applyProtection="1">
      <alignment vertical="center"/>
    </xf>
    <xf numFmtId="0" fontId="6" fillId="0" borderId="0" xfId="2" applyFont="1" applyFill="1" applyAlignment="1" applyProtection="1">
      <alignment horizontal="center" vertical="center"/>
    </xf>
    <xf numFmtId="0" fontId="10" fillId="0" borderId="0" xfId="2" applyFont="1" applyFill="1" applyAlignment="1" applyProtection="1">
      <alignment vertical="center"/>
    </xf>
    <xf numFmtId="9" fontId="2" fillId="0" borderId="0" xfId="2" applyNumberFormat="1" applyFill="1" applyProtection="1"/>
    <xf numFmtId="0" fontId="11" fillId="0" borderId="0" xfId="2" applyFont="1" applyFill="1" applyAlignment="1">
      <alignment horizontal="left" vertical="center"/>
    </xf>
    <xf numFmtId="9" fontId="11" fillId="0" borderId="0" xfId="2" applyNumberFormat="1" applyFont="1" applyFill="1" applyAlignment="1">
      <alignment horizontal="left" vertical="center" wrapText="1"/>
    </xf>
    <xf numFmtId="0" fontId="11" fillId="0" borderId="0" xfId="2" applyFont="1" applyFill="1" applyAlignment="1">
      <alignment horizontal="left" vertical="center" wrapText="1"/>
    </xf>
    <xf numFmtId="0" fontId="8" fillId="0" borderId="0" xfId="2" applyFont="1" applyFill="1" applyAlignment="1" applyProtection="1">
      <alignment horizontal="left" vertical="center"/>
    </xf>
    <xf numFmtId="0" fontId="6" fillId="2" borderId="4" xfId="2" applyFont="1" applyFill="1" applyBorder="1" applyProtection="1"/>
    <xf numFmtId="0" fontId="2" fillId="0" borderId="5" xfId="2" applyFill="1" applyBorder="1" applyProtection="1"/>
    <xf numFmtId="0" fontId="24" fillId="0" borderId="2" xfId="2" applyFont="1" applyFill="1" applyBorder="1" applyAlignment="1" applyProtection="1">
      <alignment vertical="center"/>
    </xf>
    <xf numFmtId="0" fontId="24" fillId="0" borderId="2" xfId="2" applyFont="1" applyFill="1" applyBorder="1" applyAlignment="1" applyProtection="1">
      <alignment horizontal="center" vertical="center"/>
    </xf>
    <xf numFmtId="0" fontId="24" fillId="0" borderId="2" xfId="2" applyFont="1" applyFill="1" applyBorder="1" applyAlignment="1" applyProtection="1">
      <alignment horizontal="left" vertical="center" wrapText="1"/>
    </xf>
    <xf numFmtId="0" fontId="24" fillId="0" borderId="2" xfId="2" applyFont="1" applyFill="1" applyBorder="1" applyAlignment="1" applyProtection="1">
      <alignment horizontal="center" vertical="center" wrapText="1"/>
    </xf>
    <xf numFmtId="164" fontId="24" fillId="2" borderId="0" xfId="2" applyNumberFormat="1" applyFont="1" applyFill="1" applyAlignment="1" applyProtection="1">
      <alignment horizontal="center" vertical="center" wrapText="1"/>
    </xf>
    <xf numFmtId="3" fontId="24" fillId="2" borderId="0" xfId="2" applyNumberFormat="1" applyFont="1" applyFill="1" applyAlignment="1" applyProtection="1">
      <alignment horizontal="center" vertical="center"/>
    </xf>
    <xf numFmtId="3" fontId="24" fillId="2" borderId="1" xfId="2" applyNumberFormat="1" applyFont="1" applyFill="1" applyBorder="1" applyAlignment="1" applyProtection="1">
      <alignment horizontal="center" vertical="center"/>
    </xf>
    <xf numFmtId="3" fontId="24" fillId="2" borderId="2" xfId="2" applyNumberFormat="1" applyFont="1" applyFill="1" applyBorder="1" applyAlignment="1" applyProtection="1">
      <alignment horizontal="center" vertical="center"/>
    </xf>
    <xf numFmtId="9" fontId="0" fillId="0" borderId="10" xfId="4" applyFont="1" applyFill="1" applyBorder="1" applyAlignment="1" applyProtection="1">
      <alignment vertical="center"/>
    </xf>
    <xf numFmtId="0" fontId="2" fillId="0" borderId="10" xfId="2" applyFill="1" applyBorder="1" applyProtection="1"/>
    <xf numFmtId="0" fontId="19" fillId="10" borderId="0" xfId="3" applyFont="1" applyFill="1" applyBorder="1" applyAlignment="1">
      <alignment wrapText="1"/>
    </xf>
    <xf numFmtId="2" fontId="2" fillId="10" borderId="0" xfId="4" applyNumberFormat="1" applyFont="1" applyFill="1" applyBorder="1" applyAlignment="1" applyProtection="1">
      <alignment horizontal="center"/>
    </xf>
    <xf numFmtId="1" fontId="0" fillId="10" borderId="0" xfId="0" applyNumberFormat="1" applyFill="1" applyAlignment="1" applyProtection="1">
      <alignment horizontal="center"/>
    </xf>
    <xf numFmtId="1" fontId="18" fillId="10" borderId="0" xfId="2" applyNumberFormat="1" applyFont="1" applyFill="1" applyAlignment="1" applyProtection="1">
      <alignment horizontal="center"/>
    </xf>
    <xf numFmtId="0" fontId="18" fillId="10" borderId="0" xfId="2" applyFont="1" applyFill="1" applyProtection="1"/>
    <xf numFmtId="0" fontId="2" fillId="10" borderId="0" xfId="2" applyFill="1" applyAlignment="1" applyProtection="1">
      <alignment horizontal="center"/>
    </xf>
    <xf numFmtId="0" fontId="19" fillId="10" borderId="0" xfId="3" applyFont="1" applyFill="1" applyBorder="1" applyAlignment="1" applyProtection="1">
      <alignment vertical="center" wrapText="1"/>
    </xf>
    <xf numFmtId="4" fontId="0" fillId="10" borderId="0" xfId="0" applyNumberFormat="1" applyFill="1" applyAlignment="1" applyProtection="1">
      <alignment horizontal="center"/>
    </xf>
    <xf numFmtId="0" fontId="36" fillId="11" borderId="0" xfId="2" applyFont="1" applyFill="1" applyAlignment="1" applyProtection="1">
      <alignment horizontal="center" vertical="center" wrapText="1"/>
    </xf>
    <xf numFmtId="0" fontId="36" fillId="0" borderId="0" xfId="2" applyFont="1" applyFill="1" applyAlignment="1" applyProtection="1">
      <alignment horizontal="center" vertical="center" wrapText="1"/>
    </xf>
    <xf numFmtId="0" fontId="36" fillId="13" borderId="0" xfId="2" applyFont="1" applyFill="1" applyAlignment="1" applyProtection="1">
      <alignment horizontal="center" vertical="center" wrapText="1"/>
    </xf>
    <xf numFmtId="0" fontId="2" fillId="12" borderId="0" xfId="0" applyFont="1" applyFill="1" applyAlignment="1" applyProtection="1">
      <alignment horizontal="center" vertical="center"/>
    </xf>
    <xf numFmtId="0" fontId="31" fillId="3" borderId="0" xfId="2" applyFont="1" applyFill="1" applyAlignment="1" applyProtection="1">
      <alignment vertical="center"/>
    </xf>
    <xf numFmtId="0" fontId="24" fillId="3" borderId="0" xfId="2" applyFont="1" applyFill="1" applyAlignment="1" applyProtection="1">
      <alignment vertical="center"/>
    </xf>
    <xf numFmtId="0" fontId="24" fillId="3" borderId="0" xfId="2" applyFont="1" applyFill="1" applyAlignment="1" applyProtection="1">
      <alignment horizontal="center" vertical="center"/>
    </xf>
    <xf numFmtId="0" fontId="24" fillId="0" borderId="0" xfId="2" applyFont="1" applyFill="1" applyAlignment="1" applyProtection="1">
      <alignment vertical="center"/>
    </xf>
    <xf numFmtId="0" fontId="24" fillId="0" borderId="0" xfId="2" applyFont="1" applyFill="1" applyAlignment="1" applyProtection="1">
      <alignment horizontal="center" vertical="center"/>
    </xf>
    <xf numFmtId="0" fontId="24" fillId="0" borderId="0" xfId="2" applyFont="1" applyFill="1" applyAlignment="1" applyProtection="1">
      <alignment horizontal="left" vertical="center" wrapText="1"/>
    </xf>
    <xf numFmtId="0" fontId="24" fillId="0" borderId="0" xfId="2" applyFont="1" applyFill="1" applyAlignment="1" applyProtection="1">
      <alignment horizontal="center" vertical="center" wrapText="1"/>
    </xf>
    <xf numFmtId="0" fontId="24" fillId="0" borderId="0" xfId="2" applyFont="1" applyFill="1" applyAlignment="1" applyProtection="1">
      <alignment horizontal="left" vertical="top" wrapText="1"/>
    </xf>
    <xf numFmtId="9" fontId="18" fillId="0" borderId="0" xfId="4" applyFont="1" applyFill="1" applyProtection="1"/>
    <xf numFmtId="0" fontId="8" fillId="0" borderId="0" xfId="2" applyFont="1" applyFill="1" applyProtection="1"/>
    <xf numFmtId="0" fontId="35" fillId="12" borderId="0" xfId="2" applyFont="1" applyFill="1" applyAlignment="1" applyProtection="1">
      <alignment horizontal="center" vertical="center" wrapText="1"/>
    </xf>
    <xf numFmtId="3" fontId="24" fillId="2" borderId="0" xfId="2" applyNumberFormat="1" applyFont="1" applyFill="1" applyAlignment="1" applyProtection="1">
      <alignment horizontal="center" vertical="center" wrapText="1"/>
    </xf>
    <xf numFmtId="0" fontId="24" fillId="2" borderId="0" xfId="2" applyFont="1" applyFill="1" applyAlignment="1" applyProtection="1">
      <alignment horizontal="center" vertical="center"/>
    </xf>
    <xf numFmtId="3" fontId="24" fillId="2" borderId="13" xfId="2" applyNumberFormat="1" applyFont="1" applyFill="1" applyBorder="1" applyAlignment="1" applyProtection="1">
      <alignment horizontal="center" vertical="center" wrapText="1"/>
    </xf>
    <xf numFmtId="0" fontId="21" fillId="0" borderId="1" xfId="2" applyFont="1" applyFill="1" applyBorder="1" applyAlignment="1" applyProtection="1">
      <alignment vertical="center"/>
    </xf>
    <xf numFmtId="0" fontId="32" fillId="4" borderId="2" xfId="2" applyFont="1" applyFill="1" applyBorder="1" applyAlignment="1" applyProtection="1">
      <alignment vertical="center"/>
    </xf>
    <xf numFmtId="0" fontId="28" fillId="4" borderId="2" xfId="2" applyFont="1" applyFill="1" applyBorder="1" applyAlignment="1" applyProtection="1">
      <alignment horizontal="left" vertical="center"/>
    </xf>
    <xf numFmtId="0" fontId="28" fillId="4" borderId="2" xfId="2" applyFont="1" applyFill="1" applyBorder="1" applyAlignment="1" applyProtection="1">
      <alignment horizontal="center" vertical="center"/>
    </xf>
    <xf numFmtId="9" fontId="28" fillId="4" borderId="2" xfId="2" applyNumberFormat="1" applyFont="1" applyFill="1" applyBorder="1" applyAlignment="1" applyProtection="1">
      <alignment horizontal="center" vertical="center"/>
    </xf>
    <xf numFmtId="0" fontId="24" fillId="2" borderId="0" xfId="2" applyFont="1" applyFill="1" applyAlignment="1" applyProtection="1">
      <alignment vertical="center"/>
    </xf>
    <xf numFmtId="0" fontId="39" fillId="0" borderId="0" xfId="2" applyFont="1" applyFill="1" applyAlignment="1" applyProtection="1">
      <alignment vertical="center" wrapText="1"/>
    </xf>
    <xf numFmtId="0" fontId="40" fillId="0" borderId="0" xfId="2" applyFont="1" applyFill="1"/>
    <xf numFmtId="0" fontId="24" fillId="0" borderId="1" xfId="2" applyFont="1" applyFill="1" applyBorder="1" applyAlignment="1" applyProtection="1">
      <alignment vertical="center"/>
    </xf>
    <xf numFmtId="0" fontId="24" fillId="0" borderId="1" xfId="2" applyFont="1" applyFill="1" applyBorder="1" applyAlignment="1" applyProtection="1">
      <alignment horizontal="center" vertical="center"/>
    </xf>
    <xf numFmtId="0" fontId="3" fillId="0" borderId="0" xfId="2" applyFont="1" applyFill="1" applyProtection="1"/>
    <xf numFmtId="3" fontId="2" fillId="0" borderId="0" xfId="2" applyNumberFormat="1" applyFill="1" applyAlignment="1" applyProtection="1">
      <alignment horizontal="left"/>
    </xf>
    <xf numFmtId="0" fontId="7" fillId="0" borderId="0" xfId="1" applyFill="1" applyProtection="1"/>
    <xf numFmtId="3" fontId="24" fillId="2" borderId="13" xfId="2" applyNumberFormat="1" applyFont="1" applyFill="1" applyBorder="1" applyAlignment="1" applyProtection="1">
      <alignment horizontal="center" vertical="center"/>
    </xf>
    <xf numFmtId="3" fontId="24" fillId="0" borderId="13" xfId="2" applyNumberFormat="1" applyFont="1" applyFill="1" applyBorder="1" applyAlignment="1" applyProtection="1">
      <alignment horizontal="center" vertical="center"/>
    </xf>
    <xf numFmtId="3" fontId="24" fillId="2" borderId="14" xfId="2" applyNumberFormat="1" applyFont="1" applyFill="1" applyBorder="1" applyAlignment="1" applyProtection="1">
      <alignment horizontal="center" vertical="center"/>
    </xf>
    <xf numFmtId="3" fontId="1" fillId="0" borderId="0" xfId="2" applyNumberFormat="1" applyFont="1" applyFill="1" applyAlignment="1" applyProtection="1">
      <alignment horizontal="center" vertical="center"/>
    </xf>
    <xf numFmtId="164" fontId="24" fillId="2" borderId="2" xfId="2" applyNumberFormat="1" applyFont="1" applyFill="1" applyBorder="1" applyAlignment="1" applyProtection="1">
      <alignment horizontal="center" vertical="center" wrapText="1"/>
    </xf>
    <xf numFmtId="3" fontId="24" fillId="2" borderId="14" xfId="2" applyNumberFormat="1" applyFont="1" applyFill="1" applyBorder="1" applyAlignment="1" applyProtection="1">
      <alignment horizontal="center" vertical="center" wrapText="1"/>
    </xf>
    <xf numFmtId="0" fontId="24" fillId="3" borderId="19" xfId="2" applyFont="1" applyFill="1" applyBorder="1" applyAlignment="1" applyProtection="1">
      <alignment horizontal="center" vertical="center" wrapText="1"/>
    </xf>
    <xf numFmtId="9" fontId="24" fillId="3" borderId="19" xfId="2" applyNumberFormat="1" applyFont="1" applyFill="1" applyBorder="1" applyAlignment="1" applyProtection="1">
      <alignment horizontal="center" vertical="center" wrapText="1"/>
    </xf>
    <xf numFmtId="164" fontId="2" fillId="0" borderId="19" xfId="2" applyNumberFormat="1" applyFill="1" applyBorder="1" applyProtection="1"/>
    <xf numFmtId="0" fontId="0" fillId="0" borderId="0" xfId="0" applyFill="1" applyAlignment="1" applyProtection="1">
      <alignment wrapText="1"/>
    </xf>
    <xf numFmtId="4" fontId="20" fillId="0" borderId="0" xfId="2" applyNumberFormat="1" applyFont="1" applyFill="1" applyProtection="1"/>
    <xf numFmtId="0" fontId="0" fillId="0" borderId="19" xfId="0" applyFill="1" applyBorder="1" applyProtection="1"/>
    <xf numFmtId="0" fontId="9" fillId="0" borderId="10" xfId="2" applyFont="1" applyFill="1" applyBorder="1" applyAlignment="1" applyProtection="1">
      <alignment horizontal="center" vertical="center"/>
    </xf>
    <xf numFmtId="3" fontId="24" fillId="2" borderId="2" xfId="2" applyNumberFormat="1" applyFont="1" applyFill="1" applyBorder="1" applyAlignment="1" applyProtection="1">
      <alignment horizontal="center" vertical="center" wrapText="1"/>
    </xf>
    <xf numFmtId="164" fontId="0" fillId="0" borderId="0" xfId="0" applyNumberFormat="1" applyFill="1" applyProtection="1"/>
    <xf numFmtId="0" fontId="24" fillId="3" borderId="16" xfId="2" applyFont="1" applyFill="1" applyBorder="1" applyAlignment="1" applyProtection="1">
      <alignment horizontal="center" vertical="center" wrapText="1"/>
    </xf>
    <xf numFmtId="3" fontId="0" fillId="0" borderId="19" xfId="0" applyNumberFormat="1" applyFill="1" applyBorder="1" applyProtection="1"/>
    <xf numFmtId="164" fontId="2" fillId="16" borderId="19" xfId="2" applyNumberFormat="1" applyFill="1" applyBorder="1" applyProtection="1"/>
    <xf numFmtId="164" fontId="2" fillId="16" borderId="20" xfId="2" applyNumberFormat="1" applyFill="1" applyBorder="1" applyProtection="1"/>
    <xf numFmtId="164" fontId="2" fillId="0" borderId="0" xfId="0" applyNumberFormat="1" applyFont="1" applyFill="1" applyProtection="1"/>
    <xf numFmtId="164" fontId="2" fillId="0" borderId="19" xfId="2" applyNumberFormat="1" applyFill="1" applyBorder="1" applyAlignment="1" applyProtection="1">
      <alignment wrapText="1"/>
    </xf>
    <xf numFmtId="0" fontId="2" fillId="0" borderId="9" xfId="0" applyFont="1" applyFill="1" applyBorder="1" applyProtection="1"/>
    <xf numFmtId="0" fontId="0" fillId="15" borderId="1" xfId="0" applyFill="1" applyBorder="1" applyProtection="1"/>
    <xf numFmtId="2" fontId="0" fillId="0" borderId="1" xfId="0" applyNumberFormat="1" applyFill="1" applyBorder="1" applyProtection="1"/>
    <xf numFmtId="164" fontId="0" fillId="0" borderId="1" xfId="0" applyNumberFormat="1" applyFill="1" applyBorder="1" applyProtection="1"/>
    <xf numFmtId="165" fontId="2" fillId="17" borderId="12" xfId="0" applyNumberFormat="1" applyFont="1" applyFill="1" applyBorder="1" applyProtection="1"/>
    <xf numFmtId="0" fontId="2" fillId="0" borderId="10" xfId="0" applyFont="1" applyFill="1" applyBorder="1" applyProtection="1"/>
    <xf numFmtId="0" fontId="0" fillId="15" borderId="0" xfId="0" applyFill="1" applyProtection="1"/>
    <xf numFmtId="165" fontId="2" fillId="17" borderId="13" xfId="0" applyNumberFormat="1" applyFont="1" applyFill="1" applyBorder="1" applyProtection="1"/>
    <xf numFmtId="0" fontId="2" fillId="0" borderId="11" xfId="0" applyFont="1" applyFill="1" applyBorder="1" applyProtection="1"/>
    <xf numFmtId="0" fontId="0" fillId="15" borderId="2" xfId="0" applyFill="1" applyBorder="1" applyProtection="1"/>
    <xf numFmtId="165" fontId="2" fillId="17" borderId="14" xfId="0" applyNumberFormat="1" applyFont="1" applyFill="1" applyBorder="1" applyProtection="1"/>
    <xf numFmtId="165" fontId="0" fillId="0" borderId="9" xfId="0" applyNumberFormat="1" applyFill="1" applyBorder="1" applyProtection="1"/>
    <xf numFmtId="164" fontId="0" fillId="0" borderId="12" xfId="0" applyNumberFormat="1" applyFill="1" applyBorder="1" applyProtection="1"/>
    <xf numFmtId="165" fontId="0" fillId="0" borderId="10" xfId="0" applyNumberFormat="1" applyFill="1" applyBorder="1" applyProtection="1"/>
    <xf numFmtId="165" fontId="0" fillId="0" borderId="11" xfId="0" applyNumberFormat="1" applyFill="1" applyBorder="1" applyProtection="1"/>
    <xf numFmtId="4" fontId="0" fillId="0" borderId="0" xfId="0" quotePrefix="1" applyNumberFormat="1"/>
    <xf numFmtId="165" fontId="2" fillId="3" borderId="12" xfId="0" applyNumberFormat="1" applyFont="1" applyFill="1" applyBorder="1" applyProtection="1"/>
    <xf numFmtId="165" fontId="2" fillId="3" borderId="13" xfId="0" applyNumberFormat="1" applyFont="1" applyFill="1" applyBorder="1" applyProtection="1"/>
    <xf numFmtId="165" fontId="2" fillId="3" borderId="14" xfId="0" applyNumberFormat="1" applyFont="1" applyFill="1" applyBorder="1" applyProtection="1"/>
    <xf numFmtId="164" fontId="0" fillId="0" borderId="17" xfId="0" applyNumberFormat="1" applyFill="1" applyBorder="1" applyProtection="1"/>
    <xf numFmtId="165" fontId="2" fillId="18" borderId="12" xfId="0" applyNumberFormat="1" applyFont="1" applyFill="1" applyBorder="1" applyProtection="1"/>
    <xf numFmtId="165" fontId="2" fillId="18" borderId="13" xfId="0" applyNumberFormat="1" applyFont="1" applyFill="1" applyBorder="1" applyProtection="1"/>
    <xf numFmtId="165" fontId="2" fillId="18" borderId="14" xfId="0" applyNumberFormat="1" applyFont="1" applyFill="1" applyBorder="1" applyProtection="1"/>
    <xf numFmtId="0" fontId="24" fillId="2" borderId="9" xfId="2" applyFont="1" applyFill="1" applyBorder="1" applyAlignment="1" applyProtection="1">
      <alignment vertical="center"/>
    </xf>
    <xf numFmtId="0" fontId="24" fillId="2" borderId="1" xfId="2" applyFont="1" applyFill="1" applyBorder="1" applyAlignment="1" applyProtection="1">
      <alignment vertical="center"/>
    </xf>
    <xf numFmtId="0" fontId="24" fillId="2" borderId="12" xfId="2" applyFont="1" applyFill="1" applyBorder="1" applyAlignment="1" applyProtection="1">
      <alignment vertical="center"/>
    </xf>
    <xf numFmtId="0" fontId="24" fillId="2" borderId="10" xfId="2" applyFont="1" applyFill="1" applyBorder="1" applyAlignment="1" applyProtection="1">
      <alignment vertical="center"/>
    </xf>
    <xf numFmtId="0" fontId="24" fillId="2" borderId="13" xfId="2" applyFont="1" applyFill="1" applyBorder="1" applyAlignment="1" applyProtection="1">
      <alignment vertical="center"/>
    </xf>
    <xf numFmtId="0" fontId="24" fillId="2" borderId="11" xfId="2" applyFont="1" applyFill="1" applyBorder="1" applyAlignment="1" applyProtection="1">
      <alignment vertical="center"/>
    </xf>
    <xf numFmtId="0" fontId="24" fillId="2" borderId="2" xfId="2" applyFont="1" applyFill="1" applyBorder="1" applyAlignment="1" applyProtection="1">
      <alignment vertical="center"/>
    </xf>
    <xf numFmtId="0" fontId="24" fillId="2" borderId="14" xfId="2" applyFont="1" applyFill="1" applyBorder="1" applyAlignment="1" applyProtection="1">
      <alignment vertical="center"/>
    </xf>
    <xf numFmtId="0" fontId="19" fillId="3" borderId="16" xfId="2" applyFont="1" applyFill="1" applyBorder="1" applyAlignment="1" applyProtection="1">
      <alignment horizontal="center" vertical="center" wrapText="1"/>
    </xf>
    <xf numFmtId="9" fontId="19" fillId="3" borderId="16" xfId="2" applyNumberFormat="1" applyFont="1" applyFill="1" applyBorder="1" applyAlignment="1" applyProtection="1">
      <alignment horizontal="center" vertical="center" wrapText="1"/>
    </xf>
    <xf numFmtId="3" fontId="19" fillId="3" borderId="17" xfId="2" applyNumberFormat="1" applyFont="1" applyFill="1" applyBorder="1" applyAlignment="1" applyProtection="1">
      <alignment horizontal="center" vertical="center"/>
    </xf>
    <xf numFmtId="0" fontId="19" fillId="3" borderId="15" xfId="2" applyFont="1" applyFill="1" applyBorder="1" applyAlignment="1" applyProtection="1">
      <alignment horizontal="center" vertical="center"/>
    </xf>
    <xf numFmtId="0" fontId="36" fillId="12" borderId="0" xfId="2" applyFont="1" applyFill="1" applyAlignment="1" applyProtection="1">
      <alignment horizontal="center" vertical="center" wrapText="1"/>
    </xf>
    <xf numFmtId="0" fontId="34" fillId="2" borderId="9" xfId="2" applyFont="1" applyFill="1" applyBorder="1" applyAlignment="1" applyProtection="1">
      <alignment horizontal="center" vertical="center"/>
    </xf>
    <xf numFmtId="0" fontId="34" fillId="2" borderId="1" xfId="2" applyFont="1" applyFill="1" applyBorder="1" applyAlignment="1" applyProtection="1">
      <alignment horizontal="center" vertical="center"/>
    </xf>
    <xf numFmtId="0" fontId="34" fillId="2" borderId="12" xfId="2" applyFont="1" applyFill="1" applyBorder="1" applyAlignment="1" applyProtection="1">
      <alignment horizontal="center" vertical="center"/>
    </xf>
    <xf numFmtId="0" fontId="2" fillId="0" borderId="0" xfId="0" applyFont="1" applyFill="1" applyAlignment="1" applyProtection="1">
      <alignment wrapText="1"/>
    </xf>
    <xf numFmtId="0" fontId="2" fillId="0" borderId="2" xfId="2" applyFill="1" applyBorder="1" applyProtection="1"/>
    <xf numFmtId="0" fontId="2" fillId="0" borderId="14" xfId="2" applyFill="1" applyBorder="1" applyProtection="1"/>
    <xf numFmtId="0" fontId="4" fillId="2" borderId="10" xfId="2" applyFont="1" applyFill="1" applyBorder="1" applyAlignment="1" applyProtection="1">
      <alignment horizontal="center" vertical="center"/>
    </xf>
    <xf numFmtId="0" fontId="4" fillId="2" borderId="0" xfId="2" applyFont="1" applyFill="1" applyAlignment="1" applyProtection="1">
      <alignment horizontal="left" vertical="center"/>
    </xf>
    <xf numFmtId="0" fontId="5" fillId="2" borderId="0" xfId="2" applyFont="1" applyFill="1" applyAlignment="1" applyProtection="1">
      <alignment horizontal="right" vertical="center"/>
    </xf>
    <xf numFmtId="0" fontId="5" fillId="2" borderId="0" xfId="2" applyFont="1" applyFill="1" applyAlignment="1" applyProtection="1">
      <alignment horizontal="left" vertical="center" wrapText="1"/>
    </xf>
    <xf numFmtId="3" fontId="4" fillId="2" borderId="0" xfId="2" applyNumberFormat="1" applyFont="1" applyFill="1" applyAlignment="1" applyProtection="1">
      <alignment vertical="center"/>
    </xf>
    <xf numFmtId="0" fontId="30" fillId="0" borderId="1" xfId="2" applyFont="1" applyFill="1" applyBorder="1" applyAlignment="1" applyProtection="1">
      <alignment horizontal="center" vertical="center"/>
    </xf>
    <xf numFmtId="0" fontId="30" fillId="0" borderId="12" xfId="2" applyFont="1" applyFill="1" applyBorder="1" applyAlignment="1" applyProtection="1">
      <alignment horizontal="center" vertical="center"/>
    </xf>
    <xf numFmtId="0" fontId="48" fillId="2" borderId="0" xfId="2" applyFont="1" applyFill="1" applyAlignment="1" applyProtection="1">
      <alignment horizontal="center" vertical="center"/>
    </xf>
    <xf numFmtId="0" fontId="30" fillId="0" borderId="9" xfId="2" applyFont="1" applyFill="1" applyBorder="1" applyAlignment="1" applyProtection="1">
      <alignment horizontal="center" vertical="center"/>
    </xf>
    <xf numFmtId="0" fontId="4" fillId="2" borderId="0" xfId="2" applyFont="1" applyFill="1" applyAlignment="1" applyProtection="1">
      <alignment horizontal="center" vertical="center"/>
    </xf>
    <xf numFmtId="0" fontId="4" fillId="2" borderId="0" xfId="2" applyFont="1" applyFill="1" applyAlignment="1" applyProtection="1">
      <alignment vertical="center"/>
    </xf>
    <xf numFmtId="2" fontId="2" fillId="2" borderId="13" xfId="2" applyNumberFormat="1" applyFill="1" applyBorder="1" applyProtection="1"/>
    <xf numFmtId="9" fontId="19" fillId="3" borderId="16" xfId="2" applyNumberFormat="1" applyFont="1" applyFill="1" applyBorder="1" applyAlignment="1" applyProtection="1">
      <alignment horizontal="left" vertical="center" wrapText="1" indent="1"/>
    </xf>
    <xf numFmtId="2" fontId="18" fillId="0" borderId="0" xfId="4" applyNumberFormat="1" applyFont="1" applyFill="1" applyBorder="1" applyAlignment="1" applyProtection="1">
      <alignment horizontal="right"/>
    </xf>
    <xf numFmtId="4" fontId="18" fillId="0" borderId="0" xfId="2" applyNumberFormat="1" applyFont="1" applyFill="1" applyAlignment="1" applyProtection="1">
      <alignment horizontal="right"/>
    </xf>
    <xf numFmtId="2" fontId="18" fillId="0" borderId="0" xfId="2" applyNumberFormat="1" applyFont="1" applyFill="1" applyAlignment="1" applyProtection="1">
      <alignment horizontal="right"/>
    </xf>
    <xf numFmtId="0" fontId="19" fillId="0" borderId="0" xfId="2" applyFont="1" applyFill="1" applyAlignment="1" applyProtection="1">
      <alignment horizontal="right" vertical="center" wrapText="1"/>
    </xf>
    <xf numFmtId="2" fontId="18" fillId="0" borderId="0" xfId="0" applyNumberFormat="1" applyFont="1" applyFill="1" applyAlignment="1" applyProtection="1">
      <alignment horizontal="right"/>
    </xf>
    <xf numFmtId="1" fontId="18" fillId="0" borderId="0" xfId="4" applyNumberFormat="1" applyFont="1" applyFill="1" applyBorder="1" applyAlignment="1" applyProtection="1">
      <alignment horizontal="right"/>
    </xf>
    <xf numFmtId="1" fontId="18" fillId="0" borderId="0" xfId="0" applyNumberFormat="1" applyFont="1" applyFill="1" applyAlignment="1" applyProtection="1">
      <alignment horizontal="right"/>
    </xf>
    <xf numFmtId="1" fontId="18" fillId="0" borderId="0" xfId="2" applyNumberFormat="1" applyFont="1" applyFill="1" applyAlignment="1" applyProtection="1">
      <alignment horizontal="right"/>
    </xf>
    <xf numFmtId="1" fontId="18" fillId="0" borderId="0" xfId="2" applyNumberFormat="1" applyFont="1" applyFill="1" applyAlignment="1" applyProtection="1">
      <alignment horizontal="right" vertical="center"/>
    </xf>
    <xf numFmtId="0" fontId="18" fillId="0" borderId="0" xfId="0" applyFont="1" applyFill="1" applyAlignment="1" applyProtection="1">
      <alignment horizontal="right"/>
    </xf>
    <xf numFmtId="0" fontId="18" fillId="0" borderId="0" xfId="2" applyFont="1" applyFill="1" applyAlignment="1" applyProtection="1">
      <alignment horizontal="right"/>
    </xf>
    <xf numFmtId="0" fontId="19" fillId="0" borderId="0" xfId="2" applyFont="1" applyFill="1" applyAlignment="1" applyProtection="1">
      <alignment horizontal="right" vertical="center"/>
    </xf>
    <xf numFmtId="4" fontId="18" fillId="0" borderId="0" xfId="0" quotePrefix="1" applyNumberFormat="1" applyFont="1" applyAlignment="1">
      <alignment horizontal="right"/>
    </xf>
    <xf numFmtId="2" fontId="18" fillId="0" borderId="0" xfId="0" quotePrefix="1" applyNumberFormat="1" applyFont="1" applyAlignment="1">
      <alignment horizontal="right"/>
    </xf>
    <xf numFmtId="164" fontId="43" fillId="3" borderId="0" xfId="2" applyNumberFormat="1" applyFont="1" applyFill="1" applyAlignment="1" applyProtection="1">
      <alignment horizontal="center" vertical="center" wrapText="1"/>
      <protection hidden="1"/>
    </xf>
    <xf numFmtId="3" fontId="43" fillId="3" borderId="13" xfId="2" applyNumberFormat="1" applyFont="1" applyFill="1" applyBorder="1" applyAlignment="1" applyProtection="1">
      <alignment horizontal="center" vertical="center" wrapText="1"/>
      <protection hidden="1"/>
    </xf>
    <xf numFmtId="164" fontId="43" fillId="3" borderId="1" xfId="2" applyNumberFormat="1" applyFont="1" applyFill="1" applyBorder="1" applyAlignment="1" applyProtection="1">
      <alignment horizontal="center" vertical="center" wrapText="1"/>
      <protection hidden="1"/>
    </xf>
    <xf numFmtId="3" fontId="43" fillId="3" borderId="12" xfId="2" applyNumberFormat="1" applyFont="1" applyFill="1" applyBorder="1" applyAlignment="1" applyProtection="1">
      <alignment horizontal="center" vertical="center" wrapText="1"/>
      <protection hidden="1"/>
    </xf>
    <xf numFmtId="3" fontId="43" fillId="3" borderId="0" xfId="2" applyNumberFormat="1" applyFont="1" applyFill="1" applyAlignment="1" applyProtection="1">
      <alignment horizontal="center" vertical="center" wrapText="1"/>
      <protection hidden="1"/>
    </xf>
    <xf numFmtId="2" fontId="2" fillId="0" borderId="0" xfId="2" applyNumberFormat="1" applyFill="1" applyAlignment="1" applyProtection="1">
      <alignment horizontal="right" vertical="center"/>
    </xf>
    <xf numFmtId="4" fontId="0" fillId="0" borderId="0" xfId="0" quotePrefix="1" applyNumberFormat="1" applyAlignment="1">
      <alignment horizontal="right" vertical="center"/>
    </xf>
    <xf numFmtId="0" fontId="2" fillId="0" borderId="0" xfId="2" applyFill="1" applyAlignment="1" applyProtection="1">
      <alignment horizontal="right" vertical="center"/>
    </xf>
    <xf numFmtId="0" fontId="23" fillId="0" borderId="0" xfId="2" applyFont="1" applyFill="1" applyAlignment="1">
      <alignment horizontal="left" vertical="center"/>
    </xf>
    <xf numFmtId="0" fontId="23" fillId="0" borderId="0" xfId="2" applyFont="1" applyFill="1" applyAlignment="1">
      <alignment horizontal="left" vertical="center" wrapText="1"/>
    </xf>
    <xf numFmtId="3" fontId="43" fillId="3" borderId="1" xfId="2" applyNumberFormat="1" applyFont="1" applyFill="1" applyBorder="1" applyAlignment="1" applyProtection="1">
      <alignment horizontal="center" vertical="center" wrapText="1"/>
      <protection hidden="1"/>
    </xf>
    <xf numFmtId="4" fontId="43" fillId="3" borderId="1" xfId="2" applyNumberFormat="1" applyFont="1" applyFill="1" applyBorder="1" applyAlignment="1" applyProtection="1">
      <alignment horizontal="center" vertical="center" wrapText="1"/>
      <protection hidden="1"/>
    </xf>
    <xf numFmtId="0" fontId="19" fillId="3" borderId="9" xfId="2" applyFont="1" applyFill="1" applyBorder="1" applyAlignment="1" applyProtection="1">
      <alignment horizontal="center" vertical="center"/>
    </xf>
    <xf numFmtId="0" fontId="19" fillId="3" borderId="1" xfId="2" applyFont="1" applyFill="1" applyBorder="1" applyAlignment="1" applyProtection="1">
      <alignment horizontal="center" vertical="center" wrapText="1"/>
    </xf>
    <xf numFmtId="0" fontId="24" fillId="3" borderId="1" xfId="2" applyFont="1" applyFill="1" applyBorder="1" applyAlignment="1" applyProtection="1">
      <alignment horizontal="center" vertical="center" wrapText="1"/>
    </xf>
    <xf numFmtId="9" fontId="19" fillId="3" borderId="1" xfId="2" applyNumberFormat="1" applyFont="1" applyFill="1" applyBorder="1" applyAlignment="1" applyProtection="1">
      <alignment horizontal="left" vertical="center" wrapText="1" indent="1"/>
    </xf>
    <xf numFmtId="9" fontId="19" fillId="3" borderId="1" xfId="2" applyNumberFormat="1" applyFont="1" applyFill="1" applyBorder="1" applyAlignment="1" applyProtection="1">
      <alignment horizontal="center" vertical="center" wrapText="1"/>
    </xf>
    <xf numFmtId="3" fontId="19" fillId="3" borderId="12" xfId="2" applyNumberFormat="1" applyFont="1" applyFill="1" applyBorder="1" applyAlignment="1" applyProtection="1">
      <alignment horizontal="center" vertical="center"/>
    </xf>
    <xf numFmtId="0" fontId="39" fillId="3" borderId="7" xfId="0" applyFont="1" applyFill="1" applyBorder="1" applyAlignment="1" applyProtection="1">
      <alignment horizontal="center" vertical="center" wrapText="1"/>
    </xf>
    <xf numFmtId="0" fontId="39" fillId="3" borderId="18" xfId="0" applyFont="1" applyFill="1" applyBorder="1" applyAlignment="1" applyProtection="1">
      <alignment horizontal="center" vertical="center" wrapText="1"/>
    </xf>
    <xf numFmtId="0" fontId="39" fillId="3" borderId="0" xfId="0" applyFont="1" applyFill="1" applyAlignment="1" applyProtection="1">
      <alignment horizontal="center" vertical="center" wrapText="1"/>
    </xf>
    <xf numFmtId="0" fontId="39" fillId="3" borderId="8" xfId="0" applyFont="1" applyFill="1" applyBorder="1" applyAlignment="1" applyProtection="1">
      <alignment horizontal="center" vertical="center" wrapText="1"/>
    </xf>
    <xf numFmtId="0" fontId="39" fillId="3" borderId="3" xfId="0" applyFont="1" applyFill="1" applyBorder="1" applyAlignment="1" applyProtection="1">
      <alignment horizontal="center" vertical="center" wrapText="1"/>
    </xf>
    <xf numFmtId="2" fontId="18" fillId="0" borderId="0" xfId="0" applyNumberFormat="1" applyFont="1" applyFill="1" applyAlignment="1" applyProtection="1">
      <alignment horizontal="right" vertical="center"/>
    </xf>
    <xf numFmtId="0" fontId="2" fillId="0" borderId="0" xfId="2" applyFill="1" applyAlignment="1" applyProtection="1">
      <alignment horizontal="center" vertical="center"/>
    </xf>
    <xf numFmtId="0" fontId="18" fillId="0" borderId="0" xfId="2" applyFont="1" applyFill="1" applyAlignment="1" applyProtection="1">
      <alignment horizontal="left" vertical="center"/>
    </xf>
    <xf numFmtId="0" fontId="6" fillId="3" borderId="0" xfId="2" applyFont="1" applyFill="1" applyAlignment="1" applyProtection="1">
      <alignment horizontal="center" vertical="center"/>
    </xf>
    <xf numFmtId="0" fontId="23" fillId="3" borderId="0" xfId="2" applyFont="1" applyFill="1" applyAlignment="1">
      <alignment horizontal="left" vertical="center"/>
    </xf>
    <xf numFmtId="0" fontId="23" fillId="3" borderId="0" xfId="2" applyFont="1" applyFill="1" applyAlignment="1">
      <alignment horizontal="left" vertical="center" wrapText="1"/>
    </xf>
    <xf numFmtId="0" fontId="6" fillId="3" borderId="0" xfId="2" applyFont="1" applyFill="1" applyAlignment="1" applyProtection="1">
      <alignment horizontal="left" vertical="center"/>
    </xf>
    <xf numFmtId="0" fontId="8" fillId="2" borderId="0" xfId="0" applyFont="1" applyFill="1" applyProtection="1"/>
    <xf numFmtId="0" fontId="19" fillId="3" borderId="18" xfId="0" applyFont="1" applyFill="1" applyBorder="1" applyAlignment="1" applyProtection="1">
      <alignment horizontal="center" vertical="center" wrapText="1"/>
    </xf>
    <xf numFmtId="0" fontId="33" fillId="0" borderId="22" xfId="0" applyFont="1" applyFill="1" applyBorder="1" applyAlignment="1" applyProtection="1">
      <alignment horizontal="left" vertical="center" wrapText="1"/>
      <protection locked="0"/>
    </xf>
    <xf numFmtId="0" fontId="33" fillId="0" borderId="23" xfId="0" applyFont="1" applyFill="1" applyBorder="1" applyAlignment="1" applyProtection="1">
      <alignment horizontal="left" vertical="center" wrapText="1"/>
      <protection locked="0"/>
    </xf>
    <xf numFmtId="0" fontId="33" fillId="2" borderId="23" xfId="0" applyFont="1" applyFill="1" applyBorder="1" applyAlignment="1" applyProtection="1">
      <alignment horizontal="left" vertical="center" wrapText="1"/>
      <protection locked="0"/>
    </xf>
    <xf numFmtId="0" fontId="33" fillId="0" borderId="13" xfId="0" applyFont="1" applyFill="1" applyBorder="1" applyAlignment="1" applyProtection="1">
      <alignment horizontal="left" vertical="center" wrapText="1"/>
      <protection locked="0"/>
    </xf>
    <xf numFmtId="0" fontId="33" fillId="0" borderId="25" xfId="0" applyFont="1" applyFill="1" applyBorder="1" applyAlignment="1" applyProtection="1">
      <alignment horizontal="left" vertical="center" wrapText="1"/>
      <protection locked="0"/>
    </xf>
    <xf numFmtId="0" fontId="33" fillId="2" borderId="26" xfId="0" applyFont="1" applyFill="1" applyBorder="1" applyAlignment="1" applyProtection="1">
      <alignment horizontal="left" vertical="center" wrapText="1"/>
      <protection locked="0"/>
    </xf>
    <xf numFmtId="0" fontId="33" fillId="2" borderId="28" xfId="0" applyFont="1" applyFill="1" applyBorder="1" applyAlignment="1" applyProtection="1">
      <alignment horizontal="left" vertical="center" wrapText="1"/>
      <protection locked="0"/>
    </xf>
    <xf numFmtId="0" fontId="33" fillId="0" borderId="29" xfId="0" applyFont="1" applyFill="1" applyBorder="1" applyAlignment="1" applyProtection="1">
      <alignment horizontal="left" vertical="center" wrapText="1"/>
      <protection locked="0"/>
    </xf>
    <xf numFmtId="9" fontId="24" fillId="0" borderId="0" xfId="2" applyNumberFormat="1" applyFont="1" applyFill="1" applyAlignment="1" applyProtection="1">
      <alignment horizontal="center" vertical="center" wrapText="1"/>
      <protection hidden="1"/>
    </xf>
    <xf numFmtId="9" fontId="24" fillId="0" borderId="2" xfId="2" applyNumberFormat="1" applyFont="1" applyFill="1" applyBorder="1" applyAlignment="1" applyProtection="1">
      <alignment horizontal="center" vertical="center" wrapText="1"/>
      <protection hidden="1"/>
    </xf>
    <xf numFmtId="9" fontId="24" fillId="0" borderId="1" xfId="2" applyNumberFormat="1" applyFont="1" applyFill="1" applyBorder="1" applyAlignment="1" applyProtection="1">
      <alignment horizontal="center" vertical="center" wrapText="1"/>
      <protection hidden="1"/>
    </xf>
    <xf numFmtId="0" fontId="2" fillId="0" borderId="0" xfId="2" applyFill="1" applyAlignment="1" applyProtection="1">
      <alignment horizontal="left" indent="1"/>
    </xf>
    <xf numFmtId="0" fontId="6" fillId="2" borderId="0" xfId="2" applyFont="1" applyFill="1" applyAlignment="1" applyProtection="1">
      <alignment horizontal="left" vertical="center" indent="1"/>
    </xf>
    <xf numFmtId="0" fontId="3" fillId="2" borderId="0" xfId="2" applyFont="1" applyFill="1" applyAlignment="1" applyProtection="1">
      <alignment horizontal="left" indent="1"/>
    </xf>
    <xf numFmtId="0" fontId="2" fillId="2" borderId="0" xfId="2" applyFill="1" applyAlignment="1" applyProtection="1">
      <alignment horizontal="left" wrapText="1" indent="1"/>
    </xf>
    <xf numFmtId="0" fontId="2" fillId="2" borderId="0" xfId="2" applyFill="1" applyAlignment="1" applyProtection="1">
      <alignment horizontal="left" indent="1"/>
    </xf>
    <xf numFmtId="0" fontId="30" fillId="0" borderId="1" xfId="2" applyFont="1" applyFill="1" applyBorder="1" applyAlignment="1" applyProtection="1">
      <alignment horizontal="left" vertical="center" indent="1"/>
    </xf>
    <xf numFmtId="0" fontId="5" fillId="2" borderId="0" xfId="2" applyFont="1" applyFill="1" applyAlignment="1" applyProtection="1">
      <alignment horizontal="left" vertical="center" wrapText="1" indent="1"/>
    </xf>
    <xf numFmtId="0" fontId="2" fillId="0" borderId="2" xfId="2" applyFill="1" applyBorder="1" applyAlignment="1" applyProtection="1">
      <alignment horizontal="left" indent="1"/>
    </xf>
    <xf numFmtId="0" fontId="24" fillId="2" borderId="1" xfId="2" applyFont="1" applyFill="1" applyBorder="1" applyAlignment="1" applyProtection="1">
      <alignment horizontal="left" vertical="center" indent="1"/>
    </xf>
    <xf numFmtId="0" fontId="24" fillId="2" borderId="0" xfId="2" applyFont="1" applyFill="1" applyAlignment="1" applyProtection="1">
      <alignment horizontal="left" vertical="center" indent="1"/>
    </xf>
    <xf numFmtId="0" fontId="24" fillId="2" borderId="2" xfId="2" applyFont="1" applyFill="1" applyBorder="1" applyAlignment="1" applyProtection="1">
      <alignment horizontal="left" vertical="center" indent="1"/>
    </xf>
    <xf numFmtId="0" fontId="2" fillId="0" borderId="0" xfId="2" applyFill="1" applyAlignment="1" applyProtection="1">
      <alignment horizontal="left" wrapText="1" indent="1"/>
    </xf>
    <xf numFmtId="0" fontId="6" fillId="2" borderId="0" xfId="2" applyFont="1" applyFill="1" applyAlignment="1" applyProtection="1">
      <alignment horizontal="left" vertical="center" wrapText="1" indent="1"/>
    </xf>
    <xf numFmtId="0" fontId="3" fillId="2" borderId="0" xfId="2" applyFont="1" applyFill="1" applyAlignment="1" applyProtection="1">
      <alignment horizontal="left" wrapText="1" indent="1"/>
    </xf>
    <xf numFmtId="0" fontId="34" fillId="2" borderId="1" xfId="2" applyFont="1" applyFill="1" applyBorder="1" applyAlignment="1" applyProtection="1">
      <alignment horizontal="left" vertical="center" indent="1"/>
    </xf>
    <xf numFmtId="0" fontId="21" fillId="0" borderId="1" xfId="2" applyFont="1" applyFill="1" applyBorder="1" applyAlignment="1" applyProtection="1">
      <alignment horizontal="left" vertical="center" indent="1"/>
    </xf>
    <xf numFmtId="0" fontId="6" fillId="0" borderId="0" xfId="0" applyFont="1" applyFill="1" applyAlignment="1" applyProtection="1">
      <alignment horizontal="center" vertical="center"/>
    </xf>
    <xf numFmtId="0" fontId="29" fillId="21" borderId="0" xfId="0" applyFont="1" applyFill="1" applyAlignment="1" applyProtection="1">
      <alignment horizontal="center" vertical="center"/>
    </xf>
    <xf numFmtId="0" fontId="24" fillId="0" borderId="0" xfId="0" applyFont="1" applyFill="1" applyAlignment="1" applyProtection="1">
      <alignment horizontal="center" vertical="center" wrapText="1"/>
    </xf>
    <xf numFmtId="0" fontId="20" fillId="0" borderId="0" xfId="0" applyFont="1" applyFill="1" applyAlignment="1" applyProtection="1">
      <alignment horizontal="center" vertical="center" wrapText="1"/>
    </xf>
    <xf numFmtId="0" fontId="13" fillId="0" borderId="0" xfId="0" applyFont="1" applyFill="1" applyAlignment="1" applyProtection="1">
      <alignment horizontal="center" vertical="center" wrapText="1"/>
    </xf>
    <xf numFmtId="0" fontId="31" fillId="0" borderId="1" xfId="2" applyFont="1" applyFill="1" applyBorder="1" applyAlignment="1" applyProtection="1">
      <alignment horizontal="center" vertical="center"/>
    </xf>
    <xf numFmtId="0" fontId="31" fillId="0" borderId="0" xfId="2" applyFont="1" applyFill="1" applyAlignment="1" applyProtection="1">
      <alignment horizontal="center" vertical="center"/>
    </xf>
    <xf numFmtId="0" fontId="31" fillId="0" borderId="2" xfId="2" applyFont="1" applyFill="1" applyBorder="1" applyAlignment="1" applyProtection="1">
      <alignment horizontal="center" vertical="center"/>
    </xf>
    <xf numFmtId="0" fontId="37" fillId="12" borderId="0" xfId="2" applyFont="1" applyFill="1" applyAlignment="1" applyProtection="1">
      <alignment horizontal="center" vertical="center" wrapText="1"/>
    </xf>
    <xf numFmtId="0" fontId="30" fillId="12" borderId="0" xfId="2" applyFont="1" applyFill="1" applyAlignment="1" applyProtection="1">
      <alignment horizontal="center" vertical="center"/>
    </xf>
    <xf numFmtId="0" fontId="31" fillId="0" borderId="1" xfId="2" applyFont="1" applyFill="1" applyBorder="1" applyAlignment="1" applyProtection="1">
      <alignment horizontal="center" vertical="center" wrapText="1"/>
    </xf>
    <xf numFmtId="0" fontId="31" fillId="0" borderId="0" xfId="2" applyFont="1" applyFill="1" applyAlignment="1" applyProtection="1">
      <alignment horizontal="center" vertical="center" wrapText="1"/>
    </xf>
    <xf numFmtId="0" fontId="31" fillId="0" borderId="2" xfId="2" applyFont="1" applyFill="1" applyBorder="1" applyAlignment="1" applyProtection="1">
      <alignment horizontal="center" vertical="center" wrapText="1"/>
    </xf>
    <xf numFmtId="0" fontId="50" fillId="12" borderId="0" xfId="2" applyFont="1" applyFill="1" applyAlignment="1" applyProtection="1">
      <alignment horizontal="center" vertical="center"/>
    </xf>
    <xf numFmtId="0" fontId="6" fillId="0" borderId="0" xfId="2" applyFont="1" applyFill="1" applyAlignment="1" applyProtection="1">
      <alignment horizontal="left" vertical="center" wrapText="1" indent="1"/>
    </xf>
    <xf numFmtId="0" fontId="6" fillId="0" borderId="13" xfId="2" applyFont="1" applyFill="1" applyBorder="1" applyAlignment="1" applyProtection="1">
      <alignment horizontal="left" vertical="center" wrapText="1" indent="1"/>
    </xf>
    <xf numFmtId="0" fontId="4" fillId="2" borderId="0" xfId="2" applyFont="1" applyFill="1" applyAlignment="1" applyProtection="1">
      <alignment horizontal="center" vertical="center"/>
    </xf>
    <xf numFmtId="0" fontId="37" fillId="19" borderId="0" xfId="2" applyFont="1" applyFill="1" applyAlignment="1" applyProtection="1">
      <alignment horizontal="center" vertical="center"/>
    </xf>
    <xf numFmtId="0" fontId="16" fillId="19" borderId="0" xfId="2" applyFont="1" applyFill="1" applyAlignment="1" applyProtection="1">
      <alignment horizontal="center" vertical="center"/>
    </xf>
    <xf numFmtId="0" fontId="23" fillId="2" borderId="1" xfId="2" applyFont="1" applyFill="1" applyBorder="1" applyAlignment="1" applyProtection="1">
      <alignment horizontal="left" vertical="center" wrapText="1"/>
    </xf>
    <xf numFmtId="0" fontId="23" fillId="2" borderId="0" xfId="2" applyFont="1" applyFill="1" applyAlignment="1" applyProtection="1">
      <alignment horizontal="left" vertical="center" wrapText="1"/>
    </xf>
    <xf numFmtId="0" fontId="46" fillId="2" borderId="1" xfId="1" applyFont="1" applyFill="1" applyBorder="1" applyAlignment="1" applyProtection="1">
      <alignment horizontal="center" vertical="center"/>
    </xf>
    <xf numFmtId="0" fontId="46" fillId="2" borderId="0" xfId="1" applyFont="1" applyFill="1" applyBorder="1" applyAlignment="1" applyProtection="1">
      <alignment horizontal="center" vertical="center"/>
    </xf>
    <xf numFmtId="0" fontId="23" fillId="2" borderId="10" xfId="2" applyFont="1" applyFill="1" applyBorder="1" applyAlignment="1" applyProtection="1">
      <alignment horizontal="center" vertical="center"/>
    </xf>
    <xf numFmtId="0" fontId="23" fillId="2" borderId="11" xfId="2" applyFont="1" applyFill="1" applyBorder="1" applyAlignment="1" applyProtection="1">
      <alignment horizontal="center" vertical="center"/>
    </xf>
    <xf numFmtId="0" fontId="23" fillId="2" borderId="2" xfId="2" applyFont="1" applyFill="1" applyBorder="1" applyAlignment="1" applyProtection="1">
      <alignment horizontal="left" vertical="center" wrapText="1"/>
    </xf>
    <xf numFmtId="0" fontId="52" fillId="2" borderId="0" xfId="1" applyFont="1" applyFill="1" applyBorder="1" applyAlignment="1" applyProtection="1">
      <alignment horizontal="center" vertical="center"/>
    </xf>
    <xf numFmtId="0" fontId="52" fillId="2" borderId="2" xfId="1" applyFont="1" applyFill="1" applyBorder="1" applyAlignment="1" applyProtection="1">
      <alignment horizontal="center" vertical="center"/>
    </xf>
    <xf numFmtId="164" fontId="53" fillId="2" borderId="1" xfId="2" applyNumberFormat="1" applyFont="1" applyFill="1" applyBorder="1" applyAlignment="1" applyProtection="1">
      <alignment horizontal="right" vertical="center"/>
      <protection locked="0"/>
    </xf>
    <xf numFmtId="164" fontId="53" fillId="2" borderId="0" xfId="2" applyNumberFormat="1" applyFont="1" applyFill="1" applyAlignment="1" applyProtection="1">
      <alignment horizontal="right" vertical="center"/>
      <protection locked="0"/>
    </xf>
    <xf numFmtId="164" fontId="45" fillId="2" borderId="1" xfId="2" applyNumberFormat="1" applyFont="1" applyFill="1" applyBorder="1" applyAlignment="1" applyProtection="1">
      <alignment horizontal="left" vertical="center" indent="1"/>
    </xf>
    <xf numFmtId="164" fontId="45" fillId="2" borderId="0" xfId="2" applyNumberFormat="1" applyFont="1" applyFill="1" applyAlignment="1" applyProtection="1">
      <alignment horizontal="left" vertical="center" indent="1"/>
    </xf>
    <xf numFmtId="4" fontId="53" fillId="2" borderId="1" xfId="2" applyNumberFormat="1" applyFont="1" applyFill="1" applyBorder="1" applyAlignment="1" applyProtection="1">
      <alignment horizontal="right" vertical="center"/>
      <protection locked="0"/>
    </xf>
    <xf numFmtId="4" fontId="53" fillId="2" borderId="0" xfId="2" applyNumberFormat="1" applyFont="1" applyFill="1" applyAlignment="1" applyProtection="1">
      <alignment horizontal="right" vertical="center"/>
      <protection locked="0"/>
    </xf>
    <xf numFmtId="0" fontId="19" fillId="3" borderId="16" xfId="2" applyFont="1" applyFill="1" applyBorder="1" applyAlignment="1" applyProtection="1">
      <alignment horizontal="center" vertical="center" wrapText="1"/>
    </xf>
    <xf numFmtId="0" fontId="52" fillId="2" borderId="1" xfId="1" applyFont="1" applyFill="1" applyBorder="1" applyAlignment="1" applyProtection="1">
      <alignment horizontal="center" vertical="center"/>
    </xf>
    <xf numFmtId="0" fontId="23" fillId="2" borderId="9" xfId="2" applyFont="1" applyFill="1" applyBorder="1" applyAlignment="1" applyProtection="1">
      <alignment horizontal="center" vertical="center"/>
    </xf>
    <xf numFmtId="0" fontId="49" fillId="11" borderId="0" xfId="2" applyFont="1" applyFill="1" applyAlignment="1" applyProtection="1">
      <alignment horizontal="left" vertical="center" wrapText="1"/>
      <protection locked="0"/>
    </xf>
    <xf numFmtId="0" fontId="19" fillId="2" borderId="9" xfId="2" applyFont="1" applyFill="1" applyBorder="1" applyAlignment="1" applyProtection="1">
      <alignment horizontal="center" vertical="center"/>
    </xf>
    <xf numFmtId="0" fontId="19" fillId="2" borderId="10" xfId="2" applyFont="1" applyFill="1" applyBorder="1" applyAlignment="1" applyProtection="1">
      <alignment horizontal="center" vertical="center"/>
    </xf>
    <xf numFmtId="0" fontId="19" fillId="2" borderId="11" xfId="2" applyFont="1" applyFill="1" applyBorder="1" applyAlignment="1" applyProtection="1">
      <alignment horizontal="center" vertical="center"/>
    </xf>
    <xf numFmtId="0" fontId="19" fillId="2" borderId="1" xfId="2" applyFont="1" applyFill="1" applyBorder="1" applyAlignment="1" applyProtection="1">
      <alignment horizontal="left" vertical="center" wrapText="1"/>
    </xf>
    <xf numFmtId="0" fontId="19" fillId="2" borderId="0" xfId="2" applyFont="1" applyFill="1" applyAlignment="1" applyProtection="1">
      <alignment horizontal="left" vertical="center" wrapText="1"/>
    </xf>
    <xf numFmtId="0" fontId="19" fillId="2" borderId="2" xfId="2" applyFont="1" applyFill="1" applyBorder="1" applyAlignment="1" applyProtection="1">
      <alignment horizontal="left" vertical="center" wrapText="1"/>
    </xf>
    <xf numFmtId="166" fontId="19" fillId="2" borderId="1" xfId="5" applyNumberFormat="1" applyFont="1" applyFill="1" applyBorder="1" applyAlignment="1" applyProtection="1">
      <alignment horizontal="right" vertical="center"/>
    </xf>
    <xf numFmtId="166" fontId="19" fillId="2" borderId="0" xfId="5" applyNumberFormat="1" applyFont="1" applyFill="1" applyBorder="1" applyAlignment="1" applyProtection="1">
      <alignment horizontal="right" vertical="center"/>
    </xf>
    <xf numFmtId="166" fontId="19" fillId="2" borderId="2" xfId="5" applyNumberFormat="1" applyFont="1" applyFill="1" applyBorder="1" applyAlignment="1" applyProtection="1">
      <alignment horizontal="right" vertical="center"/>
    </xf>
    <xf numFmtId="0" fontId="19" fillId="2" borderId="0" xfId="2" applyFont="1" applyFill="1" applyAlignment="1" applyProtection="1">
      <alignment horizontal="right" vertical="center"/>
    </xf>
    <xf numFmtId="0" fontId="19" fillId="2" borderId="2" xfId="2" applyFont="1" applyFill="1" applyBorder="1" applyAlignment="1" applyProtection="1">
      <alignment horizontal="right" vertical="center"/>
    </xf>
    <xf numFmtId="0" fontId="19" fillId="2" borderId="1" xfId="2" applyFont="1" applyFill="1" applyBorder="1" applyAlignment="1" applyProtection="1">
      <alignment horizontal="right" vertical="center"/>
    </xf>
    <xf numFmtId="0" fontId="30" fillId="20" borderId="15" xfId="2" applyFont="1" applyFill="1" applyBorder="1" applyAlignment="1" applyProtection="1">
      <alignment horizontal="center" vertical="center"/>
    </xf>
    <xf numFmtId="0" fontId="30" fillId="20" borderId="16" xfId="2" applyFont="1" applyFill="1" applyBorder="1" applyAlignment="1" applyProtection="1">
      <alignment horizontal="center" vertical="center"/>
    </xf>
    <xf numFmtId="0" fontId="30" fillId="20" borderId="17" xfId="2" applyFont="1" applyFill="1" applyBorder="1" applyAlignment="1" applyProtection="1">
      <alignment horizontal="center" vertical="center"/>
    </xf>
    <xf numFmtId="0" fontId="16" fillId="19" borderId="9" xfId="2" applyFont="1" applyFill="1" applyBorder="1" applyAlignment="1" applyProtection="1">
      <alignment horizontal="center" vertical="center"/>
    </xf>
    <xf numFmtId="0" fontId="16" fillId="19" borderId="1" xfId="2" applyFont="1" applyFill="1" applyBorder="1" applyAlignment="1" applyProtection="1">
      <alignment horizontal="center" vertical="center"/>
    </xf>
    <xf numFmtId="0" fontId="16" fillId="19" borderId="12" xfId="2" applyFont="1" applyFill="1" applyBorder="1" applyAlignment="1" applyProtection="1">
      <alignment horizontal="center" vertical="center"/>
    </xf>
    <xf numFmtId="0" fontId="46" fillId="2" borderId="2" xfId="1" applyFont="1" applyFill="1" applyBorder="1" applyAlignment="1" applyProtection="1">
      <alignment horizontal="center" vertical="center"/>
    </xf>
    <xf numFmtId="164" fontId="53" fillId="2" borderId="2" xfId="2" applyNumberFormat="1" applyFont="1" applyFill="1" applyBorder="1" applyAlignment="1" applyProtection="1">
      <alignment horizontal="right" vertical="center"/>
      <protection locked="0"/>
    </xf>
    <xf numFmtId="164" fontId="45" fillId="2" borderId="2" xfId="2" applyNumberFormat="1" applyFont="1" applyFill="1" applyBorder="1" applyAlignment="1" applyProtection="1">
      <alignment horizontal="left" vertical="center" indent="1"/>
    </xf>
    <xf numFmtId="3" fontId="53" fillId="2" borderId="0" xfId="2" applyNumberFormat="1" applyFont="1" applyFill="1" applyAlignment="1" applyProtection="1">
      <alignment horizontal="right" vertical="center"/>
      <protection locked="0"/>
    </xf>
    <xf numFmtId="3" fontId="53" fillId="2" borderId="2" xfId="2" applyNumberFormat="1" applyFont="1" applyFill="1" applyBorder="1" applyAlignment="1" applyProtection="1">
      <alignment horizontal="right" vertical="center"/>
      <protection locked="0"/>
    </xf>
    <xf numFmtId="0" fontId="42" fillId="3" borderId="15" xfId="2" applyFont="1" applyFill="1" applyBorder="1" applyAlignment="1" applyProtection="1">
      <alignment horizontal="center" vertical="center"/>
    </xf>
    <xf numFmtId="0" fontId="42" fillId="3" borderId="16" xfId="2" applyFont="1" applyFill="1" applyBorder="1" applyAlignment="1" applyProtection="1">
      <alignment horizontal="center" vertical="center"/>
    </xf>
    <xf numFmtId="0" fontId="42" fillId="3" borderId="17" xfId="2" applyFont="1" applyFill="1" applyBorder="1" applyAlignment="1" applyProtection="1">
      <alignment horizontal="center" vertical="center"/>
    </xf>
    <xf numFmtId="3" fontId="53" fillId="2" borderId="1" xfId="2" applyNumberFormat="1" applyFont="1" applyFill="1" applyBorder="1" applyAlignment="1" applyProtection="1">
      <alignment horizontal="right" vertical="center"/>
      <protection locked="0"/>
    </xf>
    <xf numFmtId="0" fontId="34" fillId="2" borderId="9" xfId="2" applyFont="1" applyFill="1" applyBorder="1" applyAlignment="1" applyProtection="1">
      <alignment horizontal="center" vertical="center"/>
    </xf>
    <xf numFmtId="0" fontId="34" fillId="2" borderId="1" xfId="2" applyFont="1" applyFill="1" applyBorder="1" applyAlignment="1" applyProtection="1">
      <alignment horizontal="center" vertical="center"/>
    </xf>
    <xf numFmtId="0" fontId="34" fillId="2" borderId="12" xfId="2" applyFont="1" applyFill="1" applyBorder="1" applyAlignment="1" applyProtection="1">
      <alignment horizontal="center" vertical="center"/>
    </xf>
    <xf numFmtId="0" fontId="19" fillId="3" borderId="1" xfId="2" applyFont="1" applyFill="1" applyBorder="1" applyAlignment="1" applyProtection="1">
      <alignment horizontal="center" vertical="center" wrapText="1"/>
    </xf>
    <xf numFmtId="0" fontId="30" fillId="14" borderId="15" xfId="2" applyFont="1" applyFill="1" applyBorder="1" applyAlignment="1" applyProtection="1">
      <alignment horizontal="center" vertical="center"/>
    </xf>
    <xf numFmtId="0" fontId="30" fillId="14" borderId="16" xfId="2" applyFont="1" applyFill="1" applyBorder="1" applyAlignment="1" applyProtection="1">
      <alignment horizontal="center" vertical="center"/>
    </xf>
    <xf numFmtId="0" fontId="30" fillId="14" borderId="17" xfId="2" applyFont="1" applyFill="1" applyBorder="1" applyAlignment="1" applyProtection="1">
      <alignment horizontal="center" vertical="center"/>
    </xf>
    <xf numFmtId="0" fontId="37" fillId="19" borderId="10" xfId="2" applyFont="1" applyFill="1" applyBorder="1" applyAlignment="1" applyProtection="1">
      <alignment horizontal="center" vertical="center"/>
    </xf>
    <xf numFmtId="0" fontId="37" fillId="19" borderId="13" xfId="2" applyFont="1" applyFill="1" applyBorder="1" applyAlignment="1" applyProtection="1">
      <alignment horizontal="center" vertical="center"/>
    </xf>
    <xf numFmtId="0" fontId="16" fillId="19" borderId="10" xfId="2" applyFont="1" applyFill="1" applyBorder="1" applyAlignment="1" applyProtection="1">
      <alignment horizontal="center" vertical="center"/>
    </xf>
    <xf numFmtId="0" fontId="16" fillId="19" borderId="13" xfId="2" applyFont="1" applyFill="1" applyBorder="1" applyAlignment="1" applyProtection="1">
      <alignment horizontal="center" vertical="center"/>
    </xf>
    <xf numFmtId="0" fontId="16" fillId="12" borderId="0" xfId="0" applyFont="1" applyFill="1" applyAlignment="1" applyProtection="1">
      <alignment horizontal="center" vertical="center"/>
    </xf>
    <xf numFmtId="0" fontId="16" fillId="12" borderId="0" xfId="0" applyFont="1" applyFill="1" applyProtection="1"/>
    <xf numFmtId="0" fontId="18" fillId="2" borderId="10" xfId="0" applyFont="1" applyFill="1" applyBorder="1" applyAlignment="1" applyProtection="1">
      <alignment horizontal="left" vertical="center" wrapText="1" indent="1"/>
    </xf>
    <xf numFmtId="0" fontId="18" fillId="2" borderId="0" xfId="0" applyFont="1" applyFill="1" applyAlignment="1" applyProtection="1">
      <alignment horizontal="left" vertical="center" indent="1"/>
    </xf>
    <xf numFmtId="0" fontId="18" fillId="2" borderId="13" xfId="0" applyFont="1" applyFill="1" applyBorder="1" applyAlignment="1" applyProtection="1">
      <alignment horizontal="left" vertical="center" indent="1"/>
    </xf>
    <xf numFmtId="0" fontId="39" fillId="3" borderId="21" xfId="0" applyFont="1" applyFill="1" applyBorder="1" applyAlignment="1" applyProtection="1">
      <alignment horizontal="center" vertical="center" wrapText="1"/>
    </xf>
    <xf numFmtId="0" fontId="39" fillId="3" borderId="0" xfId="0" applyFont="1" applyFill="1" applyAlignment="1" applyProtection="1">
      <alignment horizontal="center" vertical="center" wrapText="1"/>
    </xf>
    <xf numFmtId="0" fontId="33" fillId="2" borderId="24" xfId="0" applyFont="1" applyFill="1" applyBorder="1" applyAlignment="1" applyProtection="1">
      <alignment horizontal="center" vertical="center" wrapText="1"/>
      <protection locked="0"/>
    </xf>
    <xf numFmtId="0" fontId="33" fillId="2" borderId="27" xfId="0" applyFont="1" applyFill="1" applyBorder="1" applyAlignment="1" applyProtection="1">
      <alignment horizontal="center" vertical="center" wrapText="1"/>
      <protection locked="0"/>
    </xf>
    <xf numFmtId="0" fontId="2" fillId="12" borderId="0" xfId="0" applyFont="1" applyFill="1" applyAlignment="1" applyProtection="1">
      <alignment horizontal="center" vertical="center"/>
    </xf>
    <xf numFmtId="0" fontId="2" fillId="0" borderId="0" xfId="2" applyFill="1" applyAlignment="1" applyProtection="1">
      <alignment horizontal="center" vertical="center"/>
    </xf>
    <xf numFmtId="0" fontId="41" fillId="0" borderId="0" xfId="2" applyFont="1" applyFill="1" applyAlignment="1" applyProtection="1">
      <alignment horizontal="center" vertical="center"/>
    </xf>
    <xf numFmtId="0" fontId="7" fillId="0" borderId="0" xfId="1" applyFill="1" applyAlignment="1" applyProtection="1">
      <alignment horizontal="center" vertical="center"/>
    </xf>
  </cellXfs>
  <cellStyles count="8">
    <cellStyle name="Dobry" xfId="3" builtinId="26"/>
    <cellStyle name="Hiperłącze" xfId="1" builtinId="8"/>
    <cellStyle name="Normalny" xfId="0" builtinId="0"/>
    <cellStyle name="Normalny 2" xfId="2" xr:uid="{00000000-0005-0000-0000-000003000000}"/>
    <cellStyle name="Normalny 2 5" xfId="7" xr:uid="{00000000-0005-0000-0000-000004000000}"/>
    <cellStyle name="Normalny 3" xfId="6" xr:uid="{00000000-0005-0000-0000-000005000000}"/>
    <cellStyle name="Procentowy" xfId="5" builtinId="5"/>
    <cellStyle name="Procentowy 2" xfId="4" xr:uid="{00000000-0005-0000-0000-000007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6F7169"/>
      <rgbColor rgb="0056A7CE"/>
      <rgbColor rgb="00CCCCCC"/>
      <rgbColor rgb="0032B478"/>
      <rgbColor rgb="009FD892"/>
      <rgbColor rgb="00FF9A2A"/>
      <rgbColor rgb="00785BBC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7C936"/>
      <color rgb="FF009900"/>
      <color rgb="FF8BC337"/>
      <color rgb="FF669900"/>
      <color rgb="FF99FF33"/>
      <color rgb="FF99CC00"/>
      <color rgb="FFCCFF33"/>
      <color rgb="FFB4DE86"/>
      <color rgb="FFC1F321"/>
      <color rgb="FF8691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2-4582-B16A-CB956319AB3F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2-4582-B16A-CB956319AB3F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2-4582-B16A-CB956319AB3F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62-4582-B16A-CB956319A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F462-4582-B16A-CB956319AB3F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F462-4582-B16A-CB956319A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F462-4582-B16A-CB956319AB3F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F462-4582-B16A-CB956319A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9-402E-AC86-4934536B3D22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9-402E-AC86-4934536B3D22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D9-402E-AC86-4934536B3D22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D9-402E-AC86-4934536B3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5ED9-402E-AC86-4934536B3D22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5ED9-402E-AC86-4934536B3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5ED9-402E-AC86-4934536B3D22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5ED9-402E-AC86-4934536B3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8-47B6-B854-27786950B367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68-47B6-B854-27786950B367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68-47B6-B854-27786950B367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68-47B6-B854-27786950B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6568-47B6-B854-27786950B367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6568-47B6-B854-27786950B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6568-47B6-B854-27786950B367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6568-47B6-B854-27786950B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1-4BEA-85B9-788C8D09440A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11-4BEA-85B9-788C8D09440A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11-4BEA-85B9-788C8D09440A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11-4BEA-85B9-788C8D094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E011-4BEA-85B9-788C8D09440A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E011-4BEA-85B9-788C8D094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E011-4BEA-85B9-788C8D09440A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E011-4BEA-85B9-788C8D094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79-4836-B3CC-1F0F058DD26D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79-4836-B3CC-1F0F058DD26D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79-4836-B3CC-1F0F058DD26D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79-4836-B3CC-1F0F058DD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F479-4836-B3CC-1F0F058DD26D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F479-4836-B3CC-1F0F058DD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F479-4836-B3CC-1F0F058DD26D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F479-4836-B3CC-1F0F058DD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A5-4101-9B0B-440B1F9E6227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A5-4101-9B0B-440B1F9E6227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A5-4101-9B0B-440B1F9E6227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A5-4101-9B0B-440B1F9E6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45A5-4101-9B0B-440B1F9E6227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45A5-4101-9B0B-440B1F9E6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45A5-4101-9B0B-440B1F9E6227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45A5-4101-9B0B-440B1F9E6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9-49C1-9953-B7104163E15E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49-49C1-9953-B7104163E15E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49-49C1-9953-B7104163E15E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49-49C1-9953-B7104163E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5C49-49C1-9953-B7104163E15E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5C49-49C1-9953-B7104163E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5C49-49C1-9953-B7104163E15E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5C49-49C1-9953-B7104163E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6-42E5-A021-F4BC1AB360E8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86-42E5-A021-F4BC1AB360E8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86-42E5-A021-F4BC1AB360E8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86-42E5-A021-F4BC1AB36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1786-42E5-A021-F4BC1AB360E8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1786-42E5-A021-F4BC1AB36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1786-42E5-A021-F4BC1AB360E8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1786-42E5-A021-F4BC1AB36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F7-4AB0-9AE6-AA953849FBC1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F7-4AB0-9AE6-AA953849FBC1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F7-4AB0-9AE6-AA953849FBC1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F7-4AB0-9AE6-AA953849F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D2F7-4AB0-9AE6-AA953849FBC1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D2F7-4AB0-9AE6-AA953849F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D2F7-4AB0-9AE6-AA953849FBC1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D2F7-4AB0-9AE6-AA953849F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42-4FBF-8A4A-B835235209FD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42-4FBF-8A4A-B835235209FD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42-4FBF-8A4A-B835235209FD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42-4FBF-8A4A-B83523520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3142-4FBF-8A4A-B835235209FD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3142-4FBF-8A4A-B83523520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3142-4FBF-8A4A-B835235209FD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3142-4FBF-8A4A-B83523520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F-4FFA-8E7B-FE67E772560A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F-4FFA-8E7B-FE67E772560A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0F-4FFA-8E7B-FE67E772560A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0F-4FFA-8E7B-FE67E7725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F00F-4FFA-8E7B-FE67E772560A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F00F-4FFA-8E7B-FE67E7725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F00F-4FFA-8E7B-FE67E772560A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F00F-4FFA-8E7B-FE67E7725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614382126584056"/>
          <c:y val="0.37005121212058978"/>
          <c:w val="0.58407219192163629"/>
          <c:h val="0.35951576277684399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2</c:v>
              </c:pt>
            </c:numLit>
          </c:val>
          <c:extLst>
            <c:ext xmlns:c16="http://schemas.microsoft.com/office/drawing/2014/chart" uri="{C3380CC4-5D6E-409C-BE32-E72D297353CC}">
              <c16:uniqueId val="{00000000-3970-46C3-8157-5827C4E5E467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3</c:v>
              </c:pt>
            </c:numLit>
          </c:val>
          <c:extLst>
            <c:ext xmlns:c16="http://schemas.microsoft.com/office/drawing/2014/chart" uri="{C3380CC4-5D6E-409C-BE32-E72D297353CC}">
              <c16:uniqueId val="{00000001-3970-46C3-8157-5827C4E5E467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Lit>
              <c:formatCode>General</c:formatCode>
              <c:ptCount val="1"/>
              <c:pt idx="0">
                <c:v>15</c:v>
              </c:pt>
            </c:numLit>
          </c:val>
          <c:extLst>
            <c:ext xmlns:c16="http://schemas.microsoft.com/office/drawing/2014/chart" uri="{C3380CC4-5D6E-409C-BE32-E72D297353CC}">
              <c16:uniqueId val="{00000002-3970-46C3-8157-5827C4E5E467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20</c:v>
              </c:pt>
            </c:numLit>
          </c:val>
          <c:extLst>
            <c:ext xmlns:c16="http://schemas.microsoft.com/office/drawing/2014/chart" uri="{C3380CC4-5D6E-409C-BE32-E72D297353CC}">
              <c16:uniqueId val="{00000003-3970-46C3-8157-5827C4E5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0.16739100731001785"/>
                  <c:y val="-0.3822768598318978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ctr">
                      <a:defRPr sz="10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1" baseline="0"/>
                      <a:t>5 percentyl </a:t>
                    </a:r>
                    <a:br>
                      <a:rPr lang="en-US" sz="1000" baseline="0"/>
                    </a:br>
                    <a:r>
                      <a:rPr lang="en-US" sz="800" baseline="0"/>
                      <a:t>– 5% wyników jest równych lub niższych </a:t>
                    </a:r>
                    <a:endParaRPr lang="en-US" sz="10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423274552268839"/>
                      <c:h val="0.3676079220811189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4-3970-46C3-8157-5827C4E5E467}"/>
                </c:ext>
              </c:extLst>
            </c:dLbl>
            <c:dLbl>
              <c:idx val="1"/>
              <c:layout>
                <c:manualLayout>
                  <c:x val="-5.9371437111679623E-2"/>
                  <c:y val="-0.400082655626682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ctr">
                      <a:defRPr sz="10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1"/>
                      <a:t>dolny</a:t>
                    </a:r>
                    <a:r>
                      <a:rPr lang="en-US" sz="1000" b="1" baseline="0"/>
                      <a:t> kwartyl (Q</a:t>
                    </a:r>
                    <a:r>
                      <a:rPr lang="en-US" sz="700" b="1" baseline="0"/>
                      <a:t>1</a:t>
                    </a:r>
                    <a:r>
                      <a:rPr lang="en-US" sz="1000" b="1" baseline="0"/>
                      <a:t>) </a:t>
                    </a:r>
                    <a:br>
                      <a:rPr lang="en-US" sz="1000" b="1" baseline="0"/>
                    </a:br>
                    <a:r>
                      <a:rPr lang="en-US" sz="800" baseline="0"/>
                      <a:t>– 25% wyników jest równych lub niższych</a:t>
                    </a:r>
                    <a:endParaRPr lang="en-US" sz="10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122355727766768"/>
                      <c:h val="0.34855283347601684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5-3970-46C3-8157-5827C4E5E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2</c:v>
              </c:pt>
              <c:pt idx="1">
                <c:v>5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6-3970-46C3-8157-5827C4E5E467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7.5354654163656901E-2"/>
                  <c:y val="-0.3977779661990475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1" baseline="0"/>
                      <a:t>górny kwartyl (Q</a:t>
                    </a:r>
                    <a:r>
                      <a:rPr lang="en-US" sz="700" b="1" baseline="0"/>
                      <a:t>3</a:t>
                    </a:r>
                    <a:r>
                      <a:rPr lang="en-US" sz="1000" b="1" baseline="0"/>
                      <a:t>) </a:t>
                    </a:r>
                    <a:br>
                      <a:rPr lang="en-US" sz="1000" b="1" baseline="0"/>
                    </a:br>
                    <a:r>
                      <a:rPr lang="en-US" sz="800" baseline="0"/>
                      <a:t>– 75% wyników jest równych lub niższych</a:t>
                    </a:r>
                    <a:endParaRPr lang="en-US" sz="10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311392815814115"/>
                      <c:h val="0.3415139314736154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7-3970-46C3-8157-5827C4E5E467}"/>
                </c:ext>
              </c:extLst>
            </c:dLbl>
            <c:dLbl>
              <c:idx val="1"/>
              <c:layout>
                <c:manualLayout>
                  <c:x val="8.870938961582104E-3"/>
                  <c:y val="-0.3848431119413803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1" baseline="0"/>
                      <a:t>95 percentyl </a:t>
                    </a:r>
                    <a:br>
                      <a:rPr lang="en-US" sz="1000" baseline="0"/>
                    </a:br>
                    <a:r>
                      <a:rPr lang="en-US" sz="800" b="0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– </a:t>
                    </a:r>
                    <a:r>
                      <a:rPr lang="en-US" sz="800" baseline="0"/>
                      <a:t>95% wyników jest równych lub niższych</a:t>
                    </a:r>
                    <a:endParaRPr lang="en-US" sz="80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297533785949512"/>
                      <c:h val="0.36738363998894991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8-3970-46C3-8157-5827C4E5E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20</c:v>
              </c:pt>
              <c:pt idx="1">
                <c:v>23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3970-46C3-8157-5827C4E5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7"/>
          <c:order val="6"/>
          <c:tx>
            <c:v>wartość średnia w badanej grupie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19050" cap="rnd">
                <a:solidFill>
                  <a:srgbClr val="80808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3970-46C3-8157-5827C4E5E467}"/>
              </c:ext>
            </c:extLst>
          </c:dPt>
          <c:dLbls>
            <c:dLbl>
              <c:idx val="0"/>
              <c:layout>
                <c:manualLayout>
                  <c:x val="-9.5815706251848626E-2"/>
                  <c:y val="-0.5891346463475780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1"/>
                      <a:t>wartość średnia</a:t>
                    </a:r>
                    <a:br>
                      <a:rPr lang="en-US" sz="1000" b="1"/>
                    </a:br>
                    <a:r>
                      <a:rPr lang="en-US" sz="1000" b="1"/>
                      <a:t>w badanej grupie</a:t>
                    </a:r>
                    <a:br>
                      <a:rPr lang="en-US" sz="1000" b="1"/>
                    </a:br>
                    <a:endParaRPr lang="en-US" sz="1000"/>
                  </a:p>
                </c:rich>
              </c:tx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17992136325749"/>
                      <c:h val="0.43053983914150384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E-3970-46C3-8157-5827C4E5E467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13</c:v>
              </c:pt>
              <c:pt idx="1">
                <c:v>13</c:v>
              </c:pt>
            </c:numLit>
          </c:xVal>
          <c:yVal>
            <c:numLit>
              <c:formatCode>General</c:formatCode>
              <c:ptCount val="4"/>
              <c:pt idx="0">
                <c:v>0</c:v>
              </c:pt>
              <c:pt idx="1">
                <c:v>6</c:v>
              </c:pt>
              <c:pt idx="2">
                <c:v>1</c:v>
              </c:pt>
              <c:pt idx="3">
                <c:v>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3970-46C3-8157-5827C4E5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25"/>
          <c:min val="0"/>
        </c:scaling>
        <c:delete val="1"/>
        <c:axPos val="b"/>
        <c:numFmt formatCode="General" sourceLinked="0"/>
        <c:majorTickMark val="out"/>
        <c:minorTickMark val="none"/>
        <c:tickLblPos val="nextTo"/>
        <c:crossAx val="1085852000"/>
        <c:crosses val="autoZero"/>
        <c:crossBetween val="midCat"/>
        <c:majorUnit val="5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General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C6-425D-80D4-64148B7BA42E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C6-425D-80D4-64148B7BA42E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C6-425D-80D4-64148B7BA42E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C6-425D-80D4-64148B7BA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9CC6-425D-80D4-64148B7BA42E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9CC6-425D-80D4-64148B7BA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9CC6-425D-80D4-64148B7BA42E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9CC6-425D-80D4-64148B7BA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F-4482-8E5B-683F13CA09F9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F-4482-8E5B-683F13CA09F9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F-4482-8E5B-683F13CA09F9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F-4482-8E5B-683F13CA0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D00F-4482-8E5B-683F13CA09F9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D00F-4482-8E5B-683F13CA0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D00F-4482-8E5B-683F13CA09F9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D00F-4482-8E5B-683F13CA0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7-4676-B129-60BA0CB21676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37-4676-B129-60BA0CB21676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37-4676-B129-60BA0CB21676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37-4676-B129-60BA0CB21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9537-4676-B129-60BA0CB21676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9537-4676-B129-60BA0CB21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9537-4676-B129-60BA0CB21676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9537-4676-B129-60BA0CB21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1-4FC6-B3C3-050768FF5C05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91-4FC6-B3C3-050768FF5C05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91-4FC6-B3C3-050768FF5C05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91-4FC6-B3C3-050768FF5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8591-4FC6-B3C3-050768FF5C05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8591-4FC6-B3C3-050768FF5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8591-4FC6-B3C3-050768FF5C05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8591-4FC6-B3C3-050768FF5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75-4801-AFC3-E35037BF14E5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75-4801-AFC3-E35037BF14E5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75-4801-AFC3-E35037BF14E5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75-4801-AFC3-E35037BF1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9B75-4801-AFC3-E35037BF14E5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9B75-4801-AFC3-E35037BF1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9B75-4801-AFC3-E35037BF14E5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9B75-4801-AFC3-E35037BF1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17-4346-8160-9FCDEE2C864B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17-4346-8160-9FCDEE2C864B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17-4346-8160-9FCDEE2C864B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17-4346-8160-9FCDEE2C8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AD17-4346-8160-9FCDEE2C864B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AD17-4346-8160-9FCDEE2C8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AD17-4346-8160-9FCDEE2C864B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AD17-4346-8160-9FCDEE2C8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37-4BF7-A9D8-0705123B4739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37-4BF7-A9D8-0705123B4739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37-4BF7-A9D8-0705123B4739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37-4BF7-A9D8-0705123B4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3C37-4BF7-A9D8-0705123B4739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3C37-4BF7-A9D8-0705123B4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3C37-4BF7-A9D8-0705123B4739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3C37-4BF7-A9D8-0705123B4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3-4B3E-AD68-811A1B9A8D4D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3-4B3E-AD68-811A1B9A8D4D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43-4B3E-AD68-811A1B9A8D4D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43-4B3E-AD68-811A1B9A8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AF43-4B3E-AD68-811A1B9A8D4D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AF43-4B3E-AD68-811A1B9A8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AF43-4B3E-AD68-811A1B9A8D4D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AF43-4B3E-AD68-811A1B9A8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7-4BC9-8914-D9783AFF5B96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37-4BC9-8914-D9783AFF5B96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37-4BC9-8914-D9783AFF5B96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37-4BC9-8914-D9783AFF5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E637-4BC9-8914-D9783AFF5B96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E637-4BC9-8914-D9783AFF5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E637-4BC9-8914-D9783AFF5B96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E637-4BC9-8914-D9783AFF5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56-42CC-8479-DB60D8F173CE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56-42CC-8479-DB60D8F173CE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56-42CC-8479-DB60D8F173CE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56-42CC-8479-DB60D8F17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D156-42CC-8479-DB60D8F173CE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D156-42CC-8479-DB60D8F17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D156-42CC-8479-DB60D8F173CE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D156-42CC-8479-DB60D8F17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8-4320-A00A-A7AB423B2B0B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8-4320-A00A-A7AB423B2B0B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58-4320-A00A-A7AB423B2B0B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58-4320-A00A-A7AB423B2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5558-4320-A00A-A7AB423B2B0B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5558-4320-A00A-A7AB423B2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5558-4320-A00A-A7AB423B2B0B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5558-4320-A00A-A7AB423B2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2A-4DF2-93F1-3DC9F968B879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2A-4DF2-93F1-3DC9F968B879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2A-4DF2-93F1-3DC9F968B879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2A-4DF2-93F1-3DC9F968B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FE2A-4DF2-93F1-3DC9F968B879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FE2A-4DF2-93F1-3DC9F968B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FE2A-4DF2-93F1-3DC9F968B879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FE2A-4DF2-93F1-3DC9F968B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37-4254-BFF0-349BC35C53B7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37-4254-BFF0-349BC35C53B7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37-4254-BFF0-349BC35C53B7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37-4254-BFF0-349BC35C5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A037-4254-BFF0-349BC35C53B7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A037-4254-BFF0-349BC35C5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A037-4254-BFF0-349BC35C53B7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A037-4254-BFF0-349BC35C5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1-48EC-84B2-49332C91AB8F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E1-48EC-84B2-49332C91AB8F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E1-48EC-84B2-49332C91AB8F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E1-48EC-84B2-49332C91A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60E1-48EC-84B2-49332C91AB8F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60E1-48EC-84B2-49332C91A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60E1-48EC-84B2-49332C91AB8F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60E1-48EC-84B2-49332C91A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08-4D3F-BBBE-C4CB23EB2BE3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08-4D3F-BBBE-C4CB23EB2BE3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08-4D3F-BBBE-C4CB23EB2BE3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08-4D3F-BBBE-C4CB23EB2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BB08-4D3F-BBBE-C4CB23EB2BE3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BB08-4D3F-BBBE-C4CB23EB2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BB08-4D3F-BBBE-C4CB23EB2BE3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BB08-4D3F-BBBE-C4CB23EB2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45-4753-BFDE-6FE216189456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45-4753-BFDE-6FE216189456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45-4753-BFDE-6FE216189456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45-4753-BFDE-6FE216189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6C45-4753-BFDE-6FE216189456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6C45-4753-BFDE-6FE216189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6C45-4753-BFDE-6FE216189456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6C45-4753-BFDE-6FE216189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E3-4740-B63F-9674801D3473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E3-4740-B63F-9674801D3473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E3-4740-B63F-9674801D3473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E3-4740-B63F-9674801D3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61E3-4740-B63F-9674801D3473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61E3-4740-B63F-9674801D3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61E3-4740-B63F-9674801D3473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61E3-4740-B63F-9674801D3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E4-4965-AE14-93CC8408B9D8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E4-4965-AE14-93CC8408B9D8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E4-4965-AE14-93CC8408B9D8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E4-4965-AE14-93CC8408B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7DE4-4965-AE14-93CC8408B9D8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7DE4-4965-AE14-93CC8408B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7DE4-4965-AE14-93CC8408B9D8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7DE4-4965-AE14-93CC8408B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F7-4AA6-B4E5-5B7FAEFFD797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F7-4AA6-B4E5-5B7FAEFFD797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F7-4AA6-B4E5-5B7FAEFFD797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F7-4AA6-B4E5-5B7FAEFFD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91F7-4AA6-B4E5-5B7FAEFFD797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91F7-4AA6-B4E5-5B7FAEFFD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91F7-4AA6-B4E5-5B7FAEFFD797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91F7-4AA6-B4E5-5B7FAEFFD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D-432F-96CA-BB53B38C1505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D-432F-96CA-BB53B38C1505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8D-432F-96CA-BB53B38C1505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8D-432F-96CA-BB53B38C1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668D-432F-96CA-BB53B38C1505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668D-432F-96CA-BB53B38C1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668D-432F-96CA-BB53B38C1505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668D-432F-96CA-BB53B38C1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4-4D7E-861E-DF32D2779441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4-4D7E-861E-DF32D2779441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14-4D7E-861E-DF32D2779441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14-4D7E-861E-DF32D277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D914-4D7E-861E-DF32D2779441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D914-4D7E-861E-DF32D277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D914-4D7E-861E-DF32D2779441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D914-4D7E-861E-DF32D277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6-4D82-8324-36D7B7B48ADE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6-4D82-8324-36D7B7B48ADE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26-4D82-8324-36D7B7B48ADE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26-4D82-8324-36D7B7B48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1126-4D82-8324-36D7B7B48ADE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1126-4D82-8324-36D7B7B48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1126-4D82-8324-36D7B7B48ADE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1126-4D82-8324-36D7B7B48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E-411D-BD8D-CCC15F8C4366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E-411D-BD8D-CCC15F8C4366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AE-411D-BD8D-CCC15F8C4366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AE-411D-BD8D-CCC15F8C4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FDAE-411D-BD8D-CCC15F8C4366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FDAE-411D-BD8D-CCC15F8C4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FDAE-411D-BD8D-CCC15F8C4366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FDAE-411D-BD8D-CCC15F8C4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8E-4818-A631-398EA98310BE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8E-4818-A631-398EA98310BE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8E-4818-A631-398EA98310BE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8E-4818-A631-398EA9831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868E-4818-A631-398EA98310BE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868E-4818-A631-398EA9831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868E-4818-A631-398EA98310BE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868E-4818-A631-398EA9831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A-4788-BF3F-8AA64AF76241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AA-4788-BF3F-8AA64AF76241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AA-4788-BF3F-8AA64AF76241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AA-4788-BF3F-8AA64AF76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3DAA-4788-BF3F-8AA64AF76241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3DAA-4788-BF3F-8AA64AF76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3DAA-4788-BF3F-8AA64AF76241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3DAA-4788-BF3F-8AA64AF76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614382126584056"/>
          <c:y val="0.37005121212058978"/>
          <c:w val="0.58407219192163629"/>
          <c:h val="0.35951576277684399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2</c:v>
              </c:pt>
            </c:numLit>
          </c:val>
          <c:extLst>
            <c:ext xmlns:c16="http://schemas.microsoft.com/office/drawing/2014/chart" uri="{C3380CC4-5D6E-409C-BE32-E72D297353CC}">
              <c16:uniqueId val="{00000000-5A0E-4FB3-AD2A-63AA5CBE0CA2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3</c:v>
              </c:pt>
            </c:numLit>
          </c:val>
          <c:extLst>
            <c:ext xmlns:c16="http://schemas.microsoft.com/office/drawing/2014/chart" uri="{C3380CC4-5D6E-409C-BE32-E72D297353CC}">
              <c16:uniqueId val="{00000001-5A0E-4FB3-AD2A-63AA5CBE0CA2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Lit>
              <c:formatCode>General</c:formatCode>
              <c:ptCount val="1"/>
              <c:pt idx="0">
                <c:v>15</c:v>
              </c:pt>
            </c:numLit>
          </c:val>
          <c:extLst>
            <c:ext xmlns:c16="http://schemas.microsoft.com/office/drawing/2014/chart" uri="{C3380CC4-5D6E-409C-BE32-E72D297353CC}">
              <c16:uniqueId val="{00000002-5A0E-4FB3-AD2A-63AA5CBE0CA2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20</c:v>
              </c:pt>
            </c:numLit>
          </c:val>
          <c:extLst>
            <c:ext xmlns:c16="http://schemas.microsoft.com/office/drawing/2014/chart" uri="{C3380CC4-5D6E-409C-BE32-E72D297353CC}">
              <c16:uniqueId val="{00000003-5A0E-4FB3-AD2A-63AA5CBE0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0.16739100731001785"/>
                  <c:y val="-0.3822768598318978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ctr">
                      <a:defRPr sz="10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1" baseline="0"/>
                      <a:t>5 percentyl </a:t>
                    </a:r>
                    <a:br>
                      <a:rPr lang="en-US" sz="1000" baseline="0"/>
                    </a:br>
                    <a:r>
                      <a:rPr lang="en-US" sz="800" baseline="0"/>
                      <a:t>– 5% wyników jest równych lub niższych </a:t>
                    </a:r>
                    <a:endParaRPr lang="en-US" sz="10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423274552268839"/>
                      <c:h val="0.3676079220811189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4-5A0E-4FB3-AD2A-63AA5CBE0CA2}"/>
                </c:ext>
              </c:extLst>
            </c:dLbl>
            <c:dLbl>
              <c:idx val="1"/>
              <c:layout>
                <c:manualLayout>
                  <c:x val="-5.9371437111679623E-2"/>
                  <c:y val="-0.400082655626682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ctr">
                      <a:defRPr sz="10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1"/>
                      <a:t>dolny</a:t>
                    </a:r>
                    <a:r>
                      <a:rPr lang="en-US" sz="1000" b="1" baseline="0"/>
                      <a:t> kwartyl (Q</a:t>
                    </a:r>
                    <a:r>
                      <a:rPr lang="en-US" sz="700" b="1" baseline="0"/>
                      <a:t>1</a:t>
                    </a:r>
                    <a:r>
                      <a:rPr lang="en-US" sz="1000" b="1" baseline="0"/>
                      <a:t>) </a:t>
                    </a:r>
                    <a:br>
                      <a:rPr lang="en-US" sz="1000" b="1" baseline="0"/>
                    </a:br>
                    <a:r>
                      <a:rPr lang="en-US" sz="800" baseline="0"/>
                      <a:t>– 25% wyników jest równych lub niższych</a:t>
                    </a:r>
                    <a:endParaRPr lang="en-US" sz="10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122355727766768"/>
                      <c:h val="0.34855283347601684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5-5A0E-4FB3-AD2A-63AA5CBE0C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2</c:v>
              </c:pt>
              <c:pt idx="1">
                <c:v>5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6-5A0E-4FB3-AD2A-63AA5CBE0CA2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7.5354654163656901E-2"/>
                  <c:y val="-0.3977779661990475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1" baseline="0"/>
                      <a:t>górny kwartyl (Q</a:t>
                    </a:r>
                    <a:r>
                      <a:rPr lang="en-US" sz="700" b="1" baseline="0"/>
                      <a:t>3</a:t>
                    </a:r>
                    <a:r>
                      <a:rPr lang="en-US" sz="1000" b="1" baseline="0"/>
                      <a:t>) </a:t>
                    </a:r>
                    <a:br>
                      <a:rPr lang="en-US" sz="1000" b="1" baseline="0"/>
                    </a:br>
                    <a:r>
                      <a:rPr lang="en-US" sz="800" baseline="0"/>
                      <a:t>– 75% wyników jest równych lub niższych</a:t>
                    </a:r>
                    <a:endParaRPr lang="en-US" sz="10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311392815814115"/>
                      <c:h val="0.3415139314736154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7-5A0E-4FB3-AD2A-63AA5CBE0CA2}"/>
                </c:ext>
              </c:extLst>
            </c:dLbl>
            <c:dLbl>
              <c:idx val="1"/>
              <c:layout>
                <c:manualLayout>
                  <c:x val="8.870938961582104E-3"/>
                  <c:y val="-0.3848431119413803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1" baseline="0"/>
                      <a:t>95 percentyl </a:t>
                    </a:r>
                    <a:br>
                      <a:rPr lang="en-US" sz="1000" baseline="0"/>
                    </a:br>
                    <a:r>
                      <a:rPr lang="en-US" sz="800" b="0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– </a:t>
                    </a:r>
                    <a:r>
                      <a:rPr lang="en-US" sz="800" baseline="0"/>
                      <a:t>95% wyników jest równych lub niższych</a:t>
                    </a:r>
                    <a:endParaRPr lang="en-US" sz="80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297533785949512"/>
                      <c:h val="0.36738363998894991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8-5A0E-4FB3-AD2A-63AA5CBE0C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20</c:v>
              </c:pt>
              <c:pt idx="1">
                <c:v>23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5A0E-4FB3-AD2A-63AA5CBE0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7"/>
          <c:order val="6"/>
          <c:tx>
            <c:v>wartość średnia w badanej grupie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19050" cap="rnd">
                <a:solidFill>
                  <a:srgbClr val="80808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5A0E-4FB3-AD2A-63AA5CBE0CA2}"/>
              </c:ext>
            </c:extLst>
          </c:dPt>
          <c:dLbls>
            <c:dLbl>
              <c:idx val="0"/>
              <c:layout>
                <c:manualLayout>
                  <c:x val="-9.5815706251848626E-2"/>
                  <c:y val="-0.5891346463475780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1"/>
                      <a:t>wartość średnia</a:t>
                    </a:r>
                    <a:br>
                      <a:rPr lang="en-US" sz="1000" b="1"/>
                    </a:br>
                    <a:r>
                      <a:rPr lang="en-US" sz="1000" b="1"/>
                      <a:t>w badanej grupie</a:t>
                    </a:r>
                    <a:br>
                      <a:rPr lang="en-US" sz="1000" b="1"/>
                    </a:br>
                    <a:endParaRPr lang="en-US" sz="1000"/>
                  </a:p>
                </c:rich>
              </c:tx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17992136325749"/>
                      <c:h val="0.43053983914150384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E-5A0E-4FB3-AD2A-63AA5CBE0CA2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13</c:v>
              </c:pt>
              <c:pt idx="1">
                <c:v>13</c:v>
              </c:pt>
            </c:numLit>
          </c:xVal>
          <c:yVal>
            <c:numLit>
              <c:formatCode>General</c:formatCode>
              <c:ptCount val="4"/>
              <c:pt idx="0">
                <c:v>0</c:v>
              </c:pt>
              <c:pt idx="1">
                <c:v>6</c:v>
              </c:pt>
              <c:pt idx="2">
                <c:v>1</c:v>
              </c:pt>
              <c:pt idx="3">
                <c:v>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5A0E-4FB3-AD2A-63AA5CBE0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25"/>
          <c:min val="0"/>
        </c:scaling>
        <c:delete val="1"/>
        <c:axPos val="b"/>
        <c:numFmt formatCode="General" sourceLinked="0"/>
        <c:majorTickMark val="out"/>
        <c:minorTickMark val="none"/>
        <c:tickLblPos val="nextTo"/>
        <c:crossAx val="1085852000"/>
        <c:crosses val="autoZero"/>
        <c:crossBetween val="midCat"/>
        <c:majorUnit val="5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General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5B-4223-84A7-B0A752BF084C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5B-4223-84A7-B0A752BF084C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5B-4223-84A7-B0A752BF084C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5B-4223-84A7-B0A752BF0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E65B-4223-84A7-B0A752BF084C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E65B-4223-84A7-B0A752BF0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E65B-4223-84A7-B0A752BF084C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E65B-4223-84A7-B0A752BF0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02-49CA-9B68-E36781D5607D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02-49CA-9B68-E36781D5607D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02-49CA-9B68-E36781D5607D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02-49CA-9B68-E36781D56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4102-49CA-9B68-E36781D5607D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4102-49CA-9B68-E36781D56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4102-49CA-9B68-E36781D5607D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4102-49CA-9B68-E36781D56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A-4486-A3E4-9C32B9C9189B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3A-4486-A3E4-9C32B9C9189B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3A-4486-A3E4-9C32B9C9189B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3A-4486-A3E4-9C32B9C91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E43A-4486-A3E4-9C32B9C9189B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E43A-4486-A3E4-9C32B9C91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E43A-4486-A3E4-9C32B9C9189B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E43A-4486-A3E4-9C32B9C91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6-4C22-A346-B6C0946E2D20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6-4C22-A346-B6C0946E2D20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E6-4C22-A346-B6C0946E2D20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E6-4C22-A346-B6C0946E2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4DE6-4C22-A346-B6C0946E2D20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4DE6-4C22-A346-B6C0946E2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4DE6-4C22-A346-B6C0946E2D20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4DE6-4C22-A346-B6C0946E2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E-47E1-92B3-9084C8B4CD4C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0E-47E1-92B3-9084C8B4CD4C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0E-47E1-92B3-9084C8B4CD4C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0E-47E1-92B3-9084C8B4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850E-47E1-92B3-9084C8B4CD4C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850E-47E1-92B3-9084C8B4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850E-47E1-92B3-9084C8B4CD4C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850E-47E1-92B3-9084C8B4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0-4E2E-97B4-FE2451A2DB4E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0-4E2E-97B4-FE2451A2DB4E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D0-4E2E-97B4-FE2451A2DB4E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D0-4E2E-97B4-FE2451A2D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FBD0-4E2E-97B4-FE2451A2DB4E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FBD0-4E2E-97B4-FE2451A2D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FBD0-4E2E-97B4-FE2451A2DB4E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FBD0-4E2E-97B4-FE2451A2D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0-4B90-9751-A142F5BC08D8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0-4B90-9751-A142F5BC08D8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0-4B90-9751-A142F5BC08D8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40-4B90-9751-A142F5BC0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0440-4B90-9751-A142F5BC08D8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0440-4B90-9751-A142F5BC0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0440-4B90-9751-A142F5BC08D8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0440-4B90-9751-A142F5BC0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76-4528-B18E-8B712894F52A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76-4528-B18E-8B712894F52A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76-4528-B18E-8B712894F52A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76-4528-B18E-8B712894F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0F76-4528-B18E-8B712894F52A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0F76-4528-B18E-8B712894F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0F76-4528-B18E-8B712894F52A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0F76-4528-B18E-8B712894F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B-4C3D-95AB-E241E8CC1297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B-4C3D-95AB-E241E8CC1297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BB-4C3D-95AB-E241E8CC1297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BB-4C3D-95AB-E241E8CC1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1ABB-4C3D-95AB-E241E8CC1297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1ABB-4C3D-95AB-E241E8CC1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1ABB-4C3D-95AB-E241E8CC1297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1ABB-4C3D-95AB-E241E8CC1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31-4087-B34D-0CDA444A1110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31-4087-B34D-0CDA444A1110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31-4087-B34D-0CDA444A1110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31-4087-B34D-0CDA444A1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0D31-4087-B34D-0CDA444A1110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0D31-4087-B34D-0CDA444A1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0D31-4087-B34D-0CDA444A1110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0D31-4087-B34D-0CDA444A1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A-4500-9E4B-9E9A2E1E3563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A-4500-9E4B-9E9A2E1E3563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CA-4500-9E4B-9E9A2E1E3563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CA-4500-9E4B-9E9A2E1E3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81CA-4500-9E4B-9E9A2E1E3563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81CA-4500-9E4B-9E9A2E1E3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81CA-4500-9E4B-9E9A2E1E3563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81CA-4500-9E4B-9E9A2E1E3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A-4F43-BABC-5746B229A234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A-4F43-BABC-5746B229A234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6A-4F43-BABC-5746B229A234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6A-4F43-BABC-5746B229A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A96A-4F43-BABC-5746B229A234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A96A-4F43-BABC-5746B229A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A96A-4F43-BABC-5746B229A234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A96A-4F43-BABC-5746B229A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2-49E5-B731-4432C351485B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12-49E5-B731-4432C351485B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12-49E5-B731-4432C351485B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12-49E5-B731-4432C3514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BB12-49E5-B731-4432C351485B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BB12-49E5-B731-4432C3514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BB12-49E5-B731-4432C351485B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BB12-49E5-B731-4432C3514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5D-4ACF-86F9-7EF6EC624622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5D-4ACF-86F9-7EF6EC624622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5D-4ACF-86F9-7EF6EC624622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5D-4ACF-86F9-7EF6EC624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8D5D-4ACF-86F9-7EF6EC624622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8D5D-4ACF-86F9-7EF6EC624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8D5D-4ACF-86F9-7EF6EC624622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8D5D-4ACF-86F9-7EF6EC624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30-4A39-ADEC-C04B55A1D35F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30-4A39-ADEC-C04B55A1D35F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30-4A39-ADEC-C04B55A1D35F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30-4A39-ADEC-C04B55A1D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7630-4A39-ADEC-C04B55A1D35F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7630-4A39-ADEC-C04B55A1D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7630-4A39-ADEC-C04B55A1D35F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7630-4A39-ADEC-C04B55A1D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ED-4FA7-9543-EB991C42A297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ED-4FA7-9543-EB991C42A297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ED-4FA7-9543-EB991C42A297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ED-4FA7-9543-EB991C42A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2EED-4FA7-9543-EB991C42A297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2EED-4FA7-9543-EB991C42A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2EED-4FA7-9543-EB991C42A297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2EED-4FA7-9543-EB991C42A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4D-4001-BF67-6DDCC4159C7F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4D-4001-BF67-6DDCC4159C7F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4D-4001-BF67-6DDCC4159C7F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4D-4001-BF67-6DDCC4159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034D-4001-BF67-6DDCC4159C7F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034D-4001-BF67-6DDCC4159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034D-4001-BF67-6DDCC4159C7F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034D-4001-BF67-6DDCC4159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5-4426-AD87-E90F800361BD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5-4426-AD87-E90F800361BD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5-4426-AD87-E90F800361BD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5-4426-AD87-E90F80036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1D05-4426-AD87-E90F800361BD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1D05-4426-AD87-E90F80036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1D05-4426-AD87-E90F800361BD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1D05-4426-AD87-E90F80036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C-4627-B221-BA9C1E41B3E3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4C-4627-B221-BA9C1E41B3E3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4C-4627-B221-BA9C1E41B3E3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4C-4627-B221-BA9C1E41B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204C-4627-B221-BA9C1E41B3E3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204C-4627-B221-BA9C1E41B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204C-4627-B221-BA9C1E41B3E3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204C-4627-B221-BA9C1E41B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5-4277-8BBB-1C31986F83F2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5-4277-8BBB-1C31986F83F2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5-4277-8BBB-1C31986F83F2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5-4277-8BBB-1C31986F8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80B5-4277-8BBB-1C31986F83F2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80B5-4277-8BBB-1C31986F8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80B5-4277-8BBB-1C31986F83F2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80B5-4277-8BBB-1C31986F8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EF-4623-91A5-25A166592E0F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EF-4623-91A5-25A166592E0F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EF-4623-91A5-25A166592E0F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EF-4623-91A5-25A166592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82EF-4623-91A5-25A166592E0F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82EF-4623-91A5-25A166592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82EF-4623-91A5-25A166592E0F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82EF-4623-91A5-25A166592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21-449D-A6D0-37273096FDDD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21-449D-A6D0-37273096FDDD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21-449D-A6D0-37273096FDDD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21-449D-A6D0-37273096F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ED21-449D-A6D0-37273096FDDD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ED21-449D-A6D0-37273096F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ED21-449D-A6D0-37273096FDDD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ED21-449D-A6D0-37273096F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0-4DE2-858C-A7ABD049E89C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0-4DE2-858C-A7ABD049E89C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20-4DE2-858C-A7ABD049E89C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20-4DE2-858C-A7ABD049E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3820-4DE2-858C-A7ABD049E89C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3820-4DE2-858C-A7ABD049E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3820-4DE2-858C-A7ABD049E89C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3820-4DE2-858C-A7ABD049E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D0-4A31-9AB4-85F4F5E2D62F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D0-4A31-9AB4-85F4F5E2D62F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D0-4A31-9AB4-85F4F5E2D62F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D0-4A31-9AB4-85F4F5E2D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39D0-4A31-9AB4-85F4F5E2D62F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39D0-4A31-9AB4-85F4F5E2D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39D0-4A31-9AB4-85F4F5E2D62F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39D0-4A31-9AB4-85F4F5E2D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4-4329-A744-D33F4465784C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4-4329-A744-D33F4465784C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4-4329-A744-D33F4465784C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4-4329-A744-D33F44657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32C4-4329-A744-D33F4465784C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32C4-4329-A744-D33F44657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32C4-4329-A744-D33F4465784C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32C4-4329-A744-D33F44657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614382126584056"/>
          <c:y val="0.37005121212058978"/>
          <c:w val="0.58407219192163629"/>
          <c:h val="0.35951576277684399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2</c:v>
              </c:pt>
            </c:numLit>
          </c:val>
          <c:extLst>
            <c:ext xmlns:c16="http://schemas.microsoft.com/office/drawing/2014/chart" uri="{C3380CC4-5D6E-409C-BE32-E72D297353CC}">
              <c16:uniqueId val="{00000000-B892-4C47-94FF-C569DA6C7DB9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3</c:v>
              </c:pt>
            </c:numLit>
          </c:val>
          <c:extLst>
            <c:ext xmlns:c16="http://schemas.microsoft.com/office/drawing/2014/chart" uri="{C3380CC4-5D6E-409C-BE32-E72D297353CC}">
              <c16:uniqueId val="{00000001-B892-4C47-94FF-C569DA6C7DB9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Lit>
              <c:formatCode>General</c:formatCode>
              <c:ptCount val="1"/>
              <c:pt idx="0">
                <c:v>15</c:v>
              </c:pt>
            </c:numLit>
          </c:val>
          <c:extLst>
            <c:ext xmlns:c16="http://schemas.microsoft.com/office/drawing/2014/chart" uri="{C3380CC4-5D6E-409C-BE32-E72D297353CC}">
              <c16:uniqueId val="{00000002-B892-4C47-94FF-C569DA6C7DB9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20</c:v>
              </c:pt>
            </c:numLit>
          </c:val>
          <c:extLst>
            <c:ext xmlns:c16="http://schemas.microsoft.com/office/drawing/2014/chart" uri="{C3380CC4-5D6E-409C-BE32-E72D297353CC}">
              <c16:uniqueId val="{00000003-B892-4C47-94FF-C569DA6C7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0.16739100731001785"/>
                  <c:y val="-0.3822768598318978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ctr">
                      <a:defRPr sz="10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1" baseline="0"/>
                      <a:t>5 percentyl </a:t>
                    </a:r>
                    <a:br>
                      <a:rPr lang="en-US" sz="1000" baseline="0"/>
                    </a:br>
                    <a:r>
                      <a:rPr lang="en-US" sz="800" baseline="0"/>
                      <a:t>– 5% wyników jest równych lub niższych </a:t>
                    </a:r>
                    <a:endParaRPr lang="en-US" sz="10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423274552268839"/>
                      <c:h val="0.3676079220811189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4-B892-4C47-94FF-C569DA6C7DB9}"/>
                </c:ext>
              </c:extLst>
            </c:dLbl>
            <c:dLbl>
              <c:idx val="1"/>
              <c:layout>
                <c:manualLayout>
                  <c:x val="-5.9371437111679623E-2"/>
                  <c:y val="-0.400082655626682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ctr">
                      <a:defRPr sz="10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1"/>
                      <a:t>dolny</a:t>
                    </a:r>
                    <a:r>
                      <a:rPr lang="en-US" sz="1000" b="1" baseline="0"/>
                      <a:t> kwartyl (Q</a:t>
                    </a:r>
                    <a:r>
                      <a:rPr lang="en-US" sz="700" b="1" baseline="0"/>
                      <a:t>1</a:t>
                    </a:r>
                    <a:r>
                      <a:rPr lang="en-US" sz="1000" b="1" baseline="0"/>
                      <a:t>) </a:t>
                    </a:r>
                    <a:br>
                      <a:rPr lang="en-US" sz="1000" b="1" baseline="0"/>
                    </a:br>
                    <a:r>
                      <a:rPr lang="en-US" sz="800" baseline="0"/>
                      <a:t>– 25% wyników jest równych lub niższych</a:t>
                    </a:r>
                    <a:endParaRPr lang="en-US" sz="10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122355727766768"/>
                      <c:h val="0.34855283347601684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5-B892-4C47-94FF-C569DA6C7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2</c:v>
              </c:pt>
              <c:pt idx="1">
                <c:v>5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6-B892-4C47-94FF-C569DA6C7DB9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7.5354654163656901E-2"/>
                  <c:y val="-0.3977779661990475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1" baseline="0"/>
                      <a:t>górny kwartyl (Q</a:t>
                    </a:r>
                    <a:r>
                      <a:rPr lang="en-US" sz="700" b="1" baseline="0"/>
                      <a:t>3</a:t>
                    </a:r>
                    <a:r>
                      <a:rPr lang="en-US" sz="1000" b="1" baseline="0"/>
                      <a:t>) </a:t>
                    </a:r>
                    <a:br>
                      <a:rPr lang="en-US" sz="1000" b="1" baseline="0"/>
                    </a:br>
                    <a:r>
                      <a:rPr lang="en-US" sz="800" baseline="0"/>
                      <a:t>– 75% wyników jest równych lub niższych</a:t>
                    </a:r>
                    <a:endParaRPr lang="en-US" sz="10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311392815814115"/>
                      <c:h val="0.3415139314736154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7-B892-4C47-94FF-C569DA6C7DB9}"/>
                </c:ext>
              </c:extLst>
            </c:dLbl>
            <c:dLbl>
              <c:idx val="1"/>
              <c:layout>
                <c:manualLayout>
                  <c:x val="8.870938961582104E-3"/>
                  <c:y val="-0.3848431119413803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1" baseline="0"/>
                      <a:t>95 percentyl </a:t>
                    </a:r>
                    <a:br>
                      <a:rPr lang="en-US" sz="1000" baseline="0"/>
                    </a:br>
                    <a:r>
                      <a:rPr lang="en-US" sz="800" b="0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– </a:t>
                    </a:r>
                    <a:r>
                      <a:rPr lang="en-US" sz="800" baseline="0"/>
                      <a:t>95% wyników jest równych lub niższych</a:t>
                    </a:r>
                    <a:endParaRPr lang="en-US" sz="80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297533785949512"/>
                      <c:h val="0.36738363998894991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8-B892-4C47-94FF-C569DA6C7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20</c:v>
              </c:pt>
              <c:pt idx="1">
                <c:v>23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9-B892-4C47-94FF-C569DA6C7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7"/>
          <c:order val="6"/>
          <c:tx>
            <c:v>wartość średnia w badanej grupie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19050" cap="rnd">
                <a:solidFill>
                  <a:srgbClr val="80808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B892-4C47-94FF-C569DA6C7DB9}"/>
              </c:ext>
            </c:extLst>
          </c:dPt>
          <c:dLbls>
            <c:dLbl>
              <c:idx val="0"/>
              <c:layout>
                <c:manualLayout>
                  <c:x val="-9.5815706251848626E-2"/>
                  <c:y val="-0.5891346463475780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1"/>
                      <a:t>wartość średnia</a:t>
                    </a:r>
                    <a:br>
                      <a:rPr lang="en-US" sz="1000" b="1"/>
                    </a:br>
                    <a:r>
                      <a:rPr lang="en-US" sz="1000" b="1"/>
                      <a:t>w badanej grupie</a:t>
                    </a:r>
                    <a:br>
                      <a:rPr lang="en-US" sz="1000" b="1"/>
                    </a:br>
                    <a:endParaRPr lang="en-US" sz="1000"/>
                  </a:p>
                </c:rich>
              </c:tx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17992136325749"/>
                      <c:h val="0.43053983914150384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E-B892-4C47-94FF-C569DA6C7DB9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13</c:v>
              </c:pt>
              <c:pt idx="1">
                <c:v>13</c:v>
              </c:pt>
            </c:numLit>
          </c:xVal>
          <c:yVal>
            <c:numLit>
              <c:formatCode>General</c:formatCode>
              <c:ptCount val="4"/>
              <c:pt idx="0">
                <c:v>0</c:v>
              </c:pt>
              <c:pt idx="1">
                <c:v>6</c:v>
              </c:pt>
              <c:pt idx="2">
                <c:v>1</c:v>
              </c:pt>
              <c:pt idx="3">
                <c:v>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B892-4C47-94FF-C569DA6C7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25"/>
          <c:min val="0"/>
        </c:scaling>
        <c:delete val="1"/>
        <c:axPos val="b"/>
        <c:numFmt formatCode="General" sourceLinked="0"/>
        <c:majorTickMark val="out"/>
        <c:minorTickMark val="none"/>
        <c:tickLblPos val="nextTo"/>
        <c:crossAx val="1085852000"/>
        <c:crosses val="autoZero"/>
        <c:crossBetween val="midCat"/>
        <c:majorUnit val="5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General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wykresów'!$AT$2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BF-49F8-B4BF-C3AD0C40CF6B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wykresów'!$AU$2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BF-49F8-B4BF-C3AD0C40CF6B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wykresów'!$AV$2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F-49F8-B4BF-C3AD0C40CF6B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wykresów'!$BJ$2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BF-49F8-B4BF-C3AD0C40C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wykresów'!$AX$2:$AY$2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35BF-49F8-B4BF-C3AD0C40CF6B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wykresów'!$AZ$2:$BA$2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35BF-49F8-B4BF-C3AD0C40C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wykresów'!$BB$2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35BF-49F8-B4BF-C3AD0C40CF6B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wykresów'!$BC$2:$BD$2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35BF-49F8-B4BF-C3AD0C40C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wykresów'!$AT$2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5-4E19-A29D-BD0671C7E8E3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wykresów'!$AU$2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5-4E19-A29D-BD0671C7E8E3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wykresów'!$AV$2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35-4E19-A29D-BD0671C7E8E3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wykresów'!$BJ$2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35-4E19-A29D-BD0671C7E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wykresów'!$AX$2:$AY$2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C935-4E19-A29D-BD0671C7E8E3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wykresów'!$AZ$2:$BA$2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C935-4E19-A29D-BD0671C7E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wykresów'!$BB$2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C935-4E19-A29D-BD0671C7E8E3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wykresów'!$BC$2:$BD$2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C935-4E19-A29D-BD0671C7E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9-4EBC-A50F-4B0D9DCE7DA3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D9-4EBC-A50F-4B0D9DCE7DA3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D9-4EBC-A50F-4B0D9DCE7DA3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D9-4EBC-A50F-4B0D9DCE7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51D9-4EBC-A50F-4B0D9DCE7DA3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51D9-4EBC-A50F-4B0D9DCE7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51D9-4EBC-A50F-4B0D9DCE7DA3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51D9-4EBC-A50F-4B0D9DCE7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wykresów'!$AT$2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24-40D3-8882-AA2CB0FC81AA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wykresów'!$AU$2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24-40D3-8882-AA2CB0FC81AA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wykresów'!$AV$2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24-40D3-8882-AA2CB0FC81AA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wykresów'!$BJ$2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24-40D3-8882-AA2CB0FC8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wykresów'!$AX$2:$AY$2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7924-40D3-8882-AA2CB0FC81AA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wykresów'!$AZ$2:$BA$2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7924-40D3-8882-AA2CB0FC8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wykresów'!$BB$2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7924-40D3-8882-AA2CB0FC81AA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wykresów'!$BC$2:$BD$2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7924-40D3-8882-AA2CB0FC8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wykresów'!$AT$2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5-48BA-A317-FFE66A574285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wykresów'!$AU$2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5-48BA-A317-FFE66A574285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wykresów'!$AV$2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35-48BA-A317-FFE66A574285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wykresów'!$BJ$2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35-48BA-A317-FFE66A574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wykresów'!$AX$2:$AY$2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7C35-48BA-A317-FFE66A574285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wykresów'!$AZ$2:$BA$2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7C35-48BA-A317-FFE66A574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wykresów'!$BB$2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7C35-48BA-A317-FFE66A574285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wykresów'!$BC$2:$BD$2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7C35-48BA-A317-FFE66A574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wykresów'!$AT$2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58-478B-8F56-3D94F87EA40A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wykresów'!$AU$2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58-478B-8F56-3D94F87EA40A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wykresów'!$AV$2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58-478B-8F56-3D94F87EA40A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wykresów'!$BJ$2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58-478B-8F56-3D94F87EA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wykresów'!$AX$2:$AY$2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5458-478B-8F56-3D94F87EA40A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wykresów'!$AZ$2:$BA$2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5458-478B-8F56-3D94F87EA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wykresów'!$BB$2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5458-478B-8F56-3D94F87EA40A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wykresów'!$BC$2:$BD$2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5458-478B-8F56-3D94F87EA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wykresów'!$AT$2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0-4F59-8C62-AF4389D1215B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wykresów'!$AU$2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20-4F59-8C62-AF4389D1215B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wykresów'!$AV$2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20-4F59-8C62-AF4389D1215B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wykresów'!$BJ$2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20-4F59-8C62-AF4389D12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wykresów'!$AX$2:$AY$2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5420-4F59-8C62-AF4389D1215B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wykresów'!$AZ$2:$BA$2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5420-4F59-8C62-AF4389D12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wykresów'!$BB$2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5420-4F59-8C62-AF4389D1215B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wykresów'!$BC$2:$BD$2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5420-4F59-8C62-AF4389D12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wykresów'!$AT$2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4-4A10-8651-27007E1065B4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wykresów'!$AU$2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4-4A10-8651-27007E1065B4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wykresów'!$AV$2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94-4A10-8651-27007E1065B4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wykresów'!$BJ$2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94-4A10-8651-27007E106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wykresów'!$AX$2:$AY$2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EA94-4A10-8651-27007E1065B4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wykresów'!$AZ$2:$BA$2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EA94-4A10-8651-27007E106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wykresów'!$BB$2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EA94-4A10-8651-27007E1065B4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wykresów'!$BC$2:$BD$2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EA94-4A10-8651-27007E106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wykresów'!$AT$2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A5-431A-B9AF-D6F7EACDE8C5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wykresów'!$AU$2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A5-431A-B9AF-D6F7EACDE8C5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wykresów'!$AV$2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A5-431A-B9AF-D6F7EACDE8C5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wykresów'!$BJ$2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A5-431A-B9AF-D6F7EACD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wykresów'!$AX$2:$AY$2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ECA5-431A-B9AF-D6F7EACDE8C5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wykresów'!$AZ$2:$BA$2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ECA5-431A-B9AF-D6F7EACD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wykresów'!$BB$2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ECA5-431A-B9AF-D6F7EACDE8C5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wykresów'!$BC$2:$BD$2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ECA5-431A-B9AF-D6F7EACD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wykresów'!$AT$2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EB-4500-8CCA-1EB2217F8964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wykresów'!$AU$2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EB-4500-8CCA-1EB2217F8964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wykresów'!$AV$2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EB-4500-8CCA-1EB2217F8964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wykresów'!$BJ$2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EB-4500-8CCA-1EB2217F8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wykresów'!$AX$2:$AY$2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1CEB-4500-8CCA-1EB2217F8964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wykresów'!$AZ$2:$BA$2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1CEB-4500-8CCA-1EB2217F8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wykresów'!$BB$2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1CEB-4500-8CCA-1EB2217F8964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wykresów'!$BC$2:$BD$2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1CEB-4500-8CCA-1EB2217F8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wykresów'!$AT$2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6-43B6-A14A-BD82CFD6C433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wykresów'!$AU$2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6-43B6-A14A-BD82CFD6C433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wykresów'!$AV$2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C6-43B6-A14A-BD82CFD6C433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wykresów'!$BJ$2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C6-43B6-A14A-BD82CFD6C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wykresów'!$AX$2:$AY$2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92C6-43B6-A14A-BD82CFD6C433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wykresów'!$AZ$2:$BA$2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92C6-43B6-A14A-BD82CFD6C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wykresów'!$BB$2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92C6-43B6-A14A-BD82CFD6C433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wykresów'!$BC$2:$BD$2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92C6-43B6-A14A-BD82CFD6C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wykresów'!$AT$2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85-4976-87F0-987EACC2B39E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wykresów'!$AU$2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85-4976-87F0-987EACC2B39E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wykresów'!$AV$2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85-4976-87F0-987EACC2B39E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wykresów'!$BJ$2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85-4976-87F0-987EACC2B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wykresów'!$AX$2:$AY$2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5285-4976-87F0-987EACC2B39E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wykresów'!$AZ$2:$BA$2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5285-4976-87F0-987EACC2B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wykresów'!$BB$2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5285-4976-87F0-987EACC2B39E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wykresów'!$BC$2:$BD$2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5285-4976-87F0-987EACC2B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wykresów'!$AT$2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5-43FD-8688-98E9642F44C7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wykresów'!$AU$2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5-43FD-8688-98E9642F44C7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wykresów'!$AV$2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25-43FD-8688-98E9642F44C7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wykresów'!$BJ$2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25-43FD-8688-98E9642F4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wykresów'!$AX$2:$AY$2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6825-43FD-8688-98E9642F44C7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wykresów'!$AZ$2:$BA$2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6825-43FD-8688-98E9642F4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wykresów'!$BB$2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6825-43FD-8688-98E9642F44C7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wykresów'!$BC$2:$BD$2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6825-43FD-8688-98E9642F4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B-462E-A77E-A34CE3934A90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9B-462E-A77E-A34CE3934A90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9B-462E-A77E-A34CE3934A90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9B-462E-A77E-A34CE3934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F19B-462E-A77E-A34CE3934A90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F19B-462E-A77E-A34CE3934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F19B-462E-A77E-A34CE3934A90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F19B-462E-A77E-A34CE3934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wykresów'!$AT$2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D-45D3-B3AD-9A042D44ADA4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wykresów'!$AU$2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8D-45D3-B3AD-9A042D44ADA4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wykresów'!$AV$2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8D-45D3-B3AD-9A042D44ADA4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wykresów'!$BJ$2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8D-45D3-B3AD-9A042D44A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wykresów'!$AX$2:$AY$2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C08D-45D3-B3AD-9A042D44ADA4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wykresów'!$AZ$2:$BA$2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C08D-45D3-B3AD-9A042D44A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wykresów'!$BB$2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C08D-45D3-B3AD-9A042D44ADA4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wykresów'!$BC$2:$BD$2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C08D-45D3-B3AD-9A042D44A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wykresów'!$AT$2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0E-47CC-A774-3B40B11DC162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wykresów'!$AU$2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0E-47CC-A774-3B40B11DC162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wykresów'!$AV$2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0E-47CC-A774-3B40B11DC162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wykresów'!$BJ$2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0E-47CC-A774-3B40B11DC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wykresów'!$AX$2:$AY$2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D60E-47CC-A774-3B40B11DC162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wykresów'!$AZ$2:$BA$2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D60E-47CC-A774-3B40B11DC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wykresów'!$BB$2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D60E-47CC-A774-3B40B11DC162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wykresów'!$BC$2:$BD$2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D60E-47CC-A774-3B40B11DC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wykresów'!$AT$2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08-41FC-AC77-FF4862235E7C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wykresów'!$AU$2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08-41FC-AC77-FF4862235E7C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wykresów'!$AV$2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08-41FC-AC77-FF4862235E7C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wykresów'!$BJ$2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08-41FC-AC77-FF4862235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wykresów'!$AX$2:$AY$2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6308-41FC-AC77-FF4862235E7C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wykresów'!$AZ$2:$BA$2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6308-41FC-AC77-FF4862235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wykresów'!$BB$2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6308-41FC-AC77-FF4862235E7C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wykresów'!$BC$2:$BD$2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6308-41FC-AC77-FF4862235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wykresów'!$AT$2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2-49D5-941E-49EE059E05EF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wykresów'!$AU$2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2-49D5-941E-49EE059E05EF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wykresów'!$AV$2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42-49D5-941E-49EE059E05EF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wykresów'!$BJ$2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42-49D5-941E-49EE059E0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wykresów'!$AX$2:$AY$2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CD42-49D5-941E-49EE059E05EF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wykresów'!$AZ$2:$BA$2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CD42-49D5-941E-49EE059E0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wykresów'!$BB$2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CD42-49D5-941E-49EE059E05EF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wykresów'!$BC$2:$BD$2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CD42-49D5-941E-49EE059E0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wykresów'!$AT$2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8-46CF-ABAB-6EB7082C6E44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wykresów'!$AU$2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F8-46CF-ABAB-6EB7082C6E44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wykresów'!$AV$2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F8-46CF-ABAB-6EB7082C6E44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wykresów'!$BJ$2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F8-46CF-ABAB-6EB7082C6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wykresów'!$AX$2:$AY$2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DAF8-46CF-ABAB-6EB7082C6E44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wykresów'!$AZ$2:$BA$2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DAF8-46CF-ABAB-6EB7082C6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wykresów'!$BB$2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DAF8-46CF-ABAB-6EB7082C6E44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wykresów'!$BC$2:$BD$2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DAF8-46CF-ABAB-6EB7082C6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wykresów'!$AT$2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CC6-886C-6E90F8DE6F98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wykresów'!$AU$2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CC6-886C-6E90F8DE6F98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wykresów'!$AV$2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34-4CC6-886C-6E90F8DE6F98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wykresów'!$BJ$2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34-4CC6-886C-6E90F8DE6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wykresów'!$AX$2:$AY$2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3534-4CC6-886C-6E90F8DE6F98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wykresów'!$AZ$2:$BA$2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3534-4CC6-886C-6E90F8DE6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wykresów'!$BB$2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3534-4CC6-886C-6E90F8DE6F98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wykresów'!$BC$2:$BD$2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3534-4CC6-886C-6E90F8DE6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wykresów'!$AT$2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72-4A76-A8FB-1F7F916537CE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wykresów'!$AU$2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72-4A76-A8FB-1F7F916537CE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wykresów'!$AV$2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72-4A76-A8FB-1F7F916537CE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wykresów'!$BJ$2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72-4A76-A8FB-1F7F91653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wykresów'!$AX$2:$AY$2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1772-4A76-A8FB-1F7F916537CE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wykresów'!$AZ$2:$BA$2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1772-4A76-A8FB-1F7F91653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wykresów'!$BB$2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1772-4A76-A8FB-1F7F916537CE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wykresów'!$BC$2:$BD$2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1772-4A76-A8FB-1F7F91653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wykresów'!$AT$2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AA-4B4B-8B08-A1645BD53D55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wykresów'!$AU$2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AA-4B4B-8B08-A1645BD53D55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wykresów'!$AV$2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AA-4B4B-8B08-A1645BD53D55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wykresów'!$BJ$2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AA-4B4B-8B08-A1645BD53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wykresów'!$AX$2:$AY$2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37AA-4B4B-8B08-A1645BD53D55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wykresów'!$AZ$2:$BA$2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37AA-4B4B-8B08-A1645BD53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wykresów'!$BB$2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37AA-4B4B-8B08-A1645BD53D55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wykresów'!$BC$2:$BD$2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37AA-4B4B-8B08-A1645BD53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wykresów'!$AT$2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D-40D0-95A8-133479BBEE23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wykresów'!$AU$2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D-40D0-95A8-133479BBEE23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wykresów'!$AV$2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DD-40D0-95A8-133479BBEE23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wykresów'!$BJ$2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DD-40D0-95A8-133479BBE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wykresów'!$AX$2:$AY$2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59DD-40D0-95A8-133479BBEE23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wykresów'!$AZ$2:$BA$2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59DD-40D0-95A8-133479BBE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wykresów'!$BB$2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59DD-40D0-95A8-133479BBEE23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wykresów'!$BC$2:$BD$2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59DD-40D0-95A8-133479BBE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wykresów'!$AT$2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4E-4AA1-9791-8E801AD41FA9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wykresów'!$AU$2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4E-4AA1-9791-8E801AD41FA9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wykresów'!$AV$2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4E-4AA1-9791-8E801AD41FA9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wykresów'!$BJ$2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4E-4AA1-9791-8E801AD41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wykresów'!$AX$2:$AY$2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B14E-4AA1-9791-8E801AD41FA9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wykresów'!$AZ$2:$BA$2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B14E-4AA1-9791-8E801AD41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wykresów'!$BB$2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B14E-4AA1-9791-8E801AD41FA9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wykresów'!$BC$2:$BD$2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B14E-4AA1-9791-8E801AD41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wykresów'!$B$4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A-41BE-9C0F-8196BA653C73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wykresów'!$C$4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A-41BE-9C0F-8196BA653C73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wykresów'!$D$4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A-41BE-9C0F-8196BA653C73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wykresów'!$R$4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A-41BE-9C0F-8196BA653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wykresów'!$F$4:$G$4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D55A-41BE-9C0F-8196BA653C73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wykresów'!$H$4:$I$4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D55A-41BE-9C0F-8196BA653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wykresów'!$J$4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D55A-41BE-9C0F-8196BA653C73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wykresów'!$K$4:$L$4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D55A-41BE-9C0F-8196BA653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554621848739496E-2"/>
          <c:y val="8.666666666666667E-2"/>
          <c:w val="0.95778151260504196"/>
          <c:h val="0.80666666666666664"/>
        </c:manualLayout>
      </c:layout>
      <c:barChart>
        <c:barDir val="bar"/>
        <c:grouping val="stacked"/>
        <c:varyColors val="0"/>
        <c:ser>
          <c:idx val="1"/>
          <c:order val="0"/>
          <c:tx>
            <c:v>Min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wykresów'!$AT$2</c:f>
              <c:numCache>
                <c:formatCode>#\ ##0.0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A-4F35-8D79-F105CEF117C0}"/>
            </c:ext>
          </c:extLst>
        </c:ser>
        <c:ser>
          <c:idx val="0"/>
          <c:order val="1"/>
          <c:tx>
            <c:v>25%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wykresów'!$AU$2</c:f>
              <c:numCache>
                <c:formatCode>#\ ##0.0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A-4F35-8D79-F105CEF117C0}"/>
            </c:ext>
          </c:extLst>
        </c:ser>
        <c:ser>
          <c:idx val="2"/>
          <c:order val="2"/>
          <c:tx>
            <c:v>75%</c:v>
          </c:tx>
          <c:spPr>
            <a:gradFill>
              <a:gsLst>
                <a:gs pos="0">
                  <a:srgbClr val="A1BD39"/>
                </a:gs>
                <a:gs pos="50000">
                  <a:srgbClr val="C1F321"/>
                </a:gs>
                <a:gs pos="85000">
                  <a:srgbClr val="97D236"/>
                </a:gs>
                <a:gs pos="15000">
                  <a:srgbClr val="97D236"/>
                </a:gs>
                <a:gs pos="100000">
                  <a:srgbClr val="A1BD39"/>
                </a:gs>
              </a:gsLst>
              <a:lin ang="0" scaled="1"/>
            </a:gradFill>
            <a:ln cap="rnd">
              <a:noFill/>
            </a:ln>
            <a:effectLst>
              <a:softEdge rad="12700"/>
            </a:effectLst>
          </c:spPr>
          <c:invertIfNegative val="0"/>
          <c:val>
            <c:numRef>
              <c:f>'Tabele do wykresów'!$AV$2</c:f>
              <c:numCache>
                <c:formatCode>#\ ##0.0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A-4F35-8D79-F105CEF117C0}"/>
            </c:ext>
          </c:extLst>
        </c:ser>
        <c:ser>
          <c:idx val="3"/>
          <c:order val="3"/>
          <c:tx>
            <c:v>Max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'Tabele do wykresów'!$BJ$2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A-4F35-8D79-F105CEF1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525488"/>
        <c:axId val="960524240"/>
      </c:barChart>
      <c:scatterChart>
        <c:scatterStyle val="smoothMarker"/>
        <c:varyColors val="0"/>
        <c:ser>
          <c:idx val="4"/>
          <c:order val="4"/>
          <c:tx>
            <c:v>W1</c:v>
          </c:tx>
          <c:spPr>
            <a:ln w="50800" cap="rnd">
              <a:gradFill flip="none" rotWithShape="1">
                <a:gsLst>
                  <a:gs pos="0">
                    <a:srgbClr val="C8C8C8"/>
                  </a:gs>
                  <a:gs pos="50000">
                    <a:srgbClr val="A1BD39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wykresów'!$AX$2:$AY$2</c:f>
              <c:numCache>
                <c:formatCode>#\ ##0.0</c:formatCode>
                <c:ptCount val="2"/>
                <c:pt idx="0">
                  <c:v>5</c:v>
                </c:pt>
                <c:pt idx="1">
                  <c:v>25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C32A-4F35-8D79-F105CEF117C0}"/>
            </c:ext>
          </c:extLst>
        </c:ser>
        <c:ser>
          <c:idx val="5"/>
          <c:order val="5"/>
          <c:tx>
            <c:v>W2</c:v>
          </c:tx>
          <c:spPr>
            <a:ln w="50800" cap="rnd">
              <a:gradFill flip="none" rotWithShape="1">
                <a:gsLst>
                  <a:gs pos="0">
                    <a:srgbClr val="A1BD39"/>
                  </a:gs>
                  <a:gs pos="100000">
                    <a:srgbClr val="C8C8C8"/>
                  </a:gs>
                </a:gsLst>
                <a:lin ang="0" scaled="1"/>
                <a:tileRect/>
              </a:gradFill>
              <a:round/>
            </a:ln>
            <a:effectLst>
              <a:softEdge rad="0"/>
            </a:effectLst>
          </c:spPr>
          <c:marker>
            <c:symbol val="none"/>
          </c:marker>
          <c:xVal>
            <c:numRef>
              <c:f>'Tabele do wykresów'!$AZ$2:$BA$2</c:f>
              <c:numCache>
                <c:formatCode>#\ ##0.0</c:formatCode>
                <c:ptCount val="2"/>
                <c:pt idx="0">
                  <c:v>75</c:v>
                </c:pt>
                <c:pt idx="1">
                  <c:v>95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C32A-4F35-8D79-F105CEF1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scatterChart>
        <c:scatterStyle val="lineMarker"/>
        <c:varyColors val="0"/>
        <c:ser>
          <c:idx val="6"/>
          <c:order val="6"/>
          <c:tx>
            <c:v>wartość w firmie</c:v>
          </c:tx>
          <c:spPr>
            <a:ln w="12700" cap="rnd" cmpd="sng" algn="ctr">
              <a:solidFill>
                <a:srgbClr val="26262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triangle"/>
            <c:size val="10"/>
            <c:spPr>
              <a:solidFill>
                <a:srgbClr val="C1F321"/>
              </a:solidFill>
              <a:ln w="12700" cap="rnd" cmpd="sng" algn="ctr">
                <a:solidFill>
                  <a:srgbClr val="262626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c:spPr>
          </c:marker>
          <c:xVal>
            <c:numRef>
              <c:f>'Tabele do wykresów'!$BB$2</c:f>
              <c:numCache>
                <c:formatCode>#\ ##0.0</c:formatCode>
                <c:ptCount val="1"/>
                <c:pt idx="0">
                  <c:v>100000000000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0.56999999999999995</c:v>
              </c:pt>
              <c:pt idx="1">
                <c:v>0.56999999999999995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C32A-4F35-8D79-F105CEF117C0}"/>
            </c:ext>
          </c:extLst>
        </c:ser>
        <c:ser>
          <c:idx val="7"/>
          <c:order val="7"/>
          <c:tx>
            <c:v>wartość w badaniu</c:v>
          </c:tx>
          <c:spPr>
            <a:ln w="19050" cap="rnd">
              <a:solidFill>
                <a:srgbClr val="80808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'Tabele do wykresów'!$BC$2:$BD$2</c:f>
              <c:numCache>
                <c:formatCode>#\ ##0.0</c:formatCode>
                <c:ptCount val="2"/>
                <c:pt idx="0">
                  <c:v>50</c:v>
                </c:pt>
                <c:pt idx="1">
                  <c:v>50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0.4</c:v>
              </c:pt>
              <c:pt idx="1">
                <c:v>1.6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C32A-4F35-8D79-F105CEF1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847008"/>
        <c:axId val="1085852000"/>
      </c:scatterChart>
      <c:valAx>
        <c:axId val="1085847008"/>
        <c:scaling>
          <c:orientation val="minMax"/>
          <c:max val="10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85852000"/>
        <c:crosses val="autoZero"/>
        <c:crossBetween val="midCat"/>
        <c:majorUnit val="10"/>
      </c:valAx>
      <c:valAx>
        <c:axId val="1085852000"/>
        <c:scaling>
          <c:orientation val="minMax"/>
          <c:max val="2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085847008"/>
        <c:crosses val="autoZero"/>
        <c:crossBetween val="midCat"/>
        <c:majorUnit val="4"/>
      </c:valAx>
      <c:valAx>
        <c:axId val="960524240"/>
        <c:scaling>
          <c:orientation val="minMax"/>
          <c:max val="40"/>
        </c:scaling>
        <c:delete val="1"/>
        <c:axPos val="t"/>
        <c:numFmt formatCode="#\ ##0.0" sourceLinked="1"/>
        <c:majorTickMark val="out"/>
        <c:minorTickMark val="none"/>
        <c:tickLblPos val="nextTo"/>
        <c:crossAx val="960525488"/>
        <c:crosses val="max"/>
        <c:crossBetween val="between"/>
      </c:valAx>
      <c:catAx>
        <c:axId val="960525488"/>
        <c:scaling>
          <c:orientation val="minMax"/>
        </c:scaling>
        <c:delete val="1"/>
        <c:axPos val="l"/>
        <c:majorTickMark val="out"/>
        <c:minorTickMark val="none"/>
        <c:tickLblPos val="nextTo"/>
        <c:crossAx val="96052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18" Type="http://schemas.openxmlformats.org/officeDocument/2006/relationships/image" Target="../media/image23.png"/><Relationship Id="rId26" Type="http://schemas.openxmlformats.org/officeDocument/2006/relationships/image" Target="../media/image31.png"/><Relationship Id="rId39" Type="http://schemas.openxmlformats.org/officeDocument/2006/relationships/image" Target="../media/image44.png"/><Relationship Id="rId3" Type="http://schemas.openxmlformats.org/officeDocument/2006/relationships/image" Target="../media/image8.png"/><Relationship Id="rId21" Type="http://schemas.openxmlformats.org/officeDocument/2006/relationships/image" Target="../media/image26.png"/><Relationship Id="rId34" Type="http://schemas.openxmlformats.org/officeDocument/2006/relationships/image" Target="../media/image39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5" Type="http://schemas.openxmlformats.org/officeDocument/2006/relationships/image" Target="../media/image30.png"/><Relationship Id="rId33" Type="http://schemas.openxmlformats.org/officeDocument/2006/relationships/image" Target="../media/image38.png"/><Relationship Id="rId38" Type="http://schemas.openxmlformats.org/officeDocument/2006/relationships/image" Target="../media/image43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20" Type="http://schemas.openxmlformats.org/officeDocument/2006/relationships/image" Target="../media/image25.png"/><Relationship Id="rId29" Type="http://schemas.openxmlformats.org/officeDocument/2006/relationships/image" Target="../media/image34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24" Type="http://schemas.openxmlformats.org/officeDocument/2006/relationships/image" Target="../media/image29.png"/><Relationship Id="rId32" Type="http://schemas.openxmlformats.org/officeDocument/2006/relationships/image" Target="../media/image37.png"/><Relationship Id="rId37" Type="http://schemas.openxmlformats.org/officeDocument/2006/relationships/image" Target="../media/image42.pn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36" Type="http://schemas.openxmlformats.org/officeDocument/2006/relationships/image" Target="../media/image41.png"/><Relationship Id="rId10" Type="http://schemas.openxmlformats.org/officeDocument/2006/relationships/image" Target="../media/image15.png"/><Relationship Id="rId19" Type="http://schemas.openxmlformats.org/officeDocument/2006/relationships/image" Target="../media/image24.png"/><Relationship Id="rId31" Type="http://schemas.openxmlformats.org/officeDocument/2006/relationships/image" Target="../media/image36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Relationship Id="rId22" Type="http://schemas.openxmlformats.org/officeDocument/2006/relationships/image" Target="../media/image27.png"/><Relationship Id="rId27" Type="http://schemas.openxmlformats.org/officeDocument/2006/relationships/image" Target="../media/image32.png"/><Relationship Id="rId30" Type="http://schemas.openxmlformats.org/officeDocument/2006/relationships/image" Target="../media/image35.png"/><Relationship Id="rId35" Type="http://schemas.openxmlformats.org/officeDocument/2006/relationships/image" Target="../media/image4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hyperlink" Target="https://wskaznikihr.pl/kontakt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hyperlink" Target="#'Wyniki og&#243;lne'!K33"/><Relationship Id="rId18" Type="http://schemas.openxmlformats.org/officeDocument/2006/relationships/chart" Target="../charts/chart4.xml"/><Relationship Id="rId26" Type="http://schemas.openxmlformats.org/officeDocument/2006/relationships/chart" Target="../charts/chart12.xml"/><Relationship Id="rId39" Type="http://schemas.openxmlformats.org/officeDocument/2006/relationships/chart" Target="../charts/chart25.xml"/><Relationship Id="rId21" Type="http://schemas.openxmlformats.org/officeDocument/2006/relationships/chart" Target="../charts/chart7.xml"/><Relationship Id="rId34" Type="http://schemas.openxmlformats.org/officeDocument/2006/relationships/chart" Target="../charts/chart20.xml"/><Relationship Id="rId42" Type="http://schemas.openxmlformats.org/officeDocument/2006/relationships/chart" Target="../charts/chart28.xml"/><Relationship Id="rId47" Type="http://schemas.openxmlformats.org/officeDocument/2006/relationships/chart" Target="../charts/chart33.xml"/><Relationship Id="rId50" Type="http://schemas.openxmlformats.org/officeDocument/2006/relationships/chart" Target="../charts/chart36.xml"/><Relationship Id="rId55" Type="http://schemas.openxmlformats.org/officeDocument/2006/relationships/chart" Target="../charts/chart41.xml"/><Relationship Id="rId7" Type="http://schemas.openxmlformats.org/officeDocument/2006/relationships/hyperlink" Target="#'Wyniki og&#243;lne'!C113"/><Relationship Id="rId12" Type="http://schemas.openxmlformats.org/officeDocument/2006/relationships/image" Target="../media/image5.png"/><Relationship Id="rId17" Type="http://schemas.openxmlformats.org/officeDocument/2006/relationships/chart" Target="../charts/chart3.xml"/><Relationship Id="rId25" Type="http://schemas.openxmlformats.org/officeDocument/2006/relationships/chart" Target="../charts/chart11.xml"/><Relationship Id="rId33" Type="http://schemas.openxmlformats.org/officeDocument/2006/relationships/chart" Target="../charts/chart19.xml"/><Relationship Id="rId38" Type="http://schemas.openxmlformats.org/officeDocument/2006/relationships/chart" Target="../charts/chart24.xml"/><Relationship Id="rId46" Type="http://schemas.openxmlformats.org/officeDocument/2006/relationships/chart" Target="../charts/chart32.xml"/><Relationship Id="rId2" Type="http://schemas.openxmlformats.org/officeDocument/2006/relationships/hyperlink" Target="#'Wyniki og&#243;lne'!C72"/><Relationship Id="rId16" Type="http://schemas.openxmlformats.org/officeDocument/2006/relationships/hyperlink" Target="#'Wyniki og&#243;lne'!N33"/><Relationship Id="rId20" Type="http://schemas.openxmlformats.org/officeDocument/2006/relationships/chart" Target="../charts/chart6.xml"/><Relationship Id="rId29" Type="http://schemas.openxmlformats.org/officeDocument/2006/relationships/chart" Target="../charts/chart15.xml"/><Relationship Id="rId41" Type="http://schemas.openxmlformats.org/officeDocument/2006/relationships/chart" Target="../charts/chart27.xml"/><Relationship Id="rId54" Type="http://schemas.openxmlformats.org/officeDocument/2006/relationships/chart" Target="../charts/chart40.xml"/><Relationship Id="rId1" Type="http://schemas.openxmlformats.org/officeDocument/2006/relationships/hyperlink" Target="#'Wyniki og&#243;lne'!C33"/><Relationship Id="rId6" Type="http://schemas.openxmlformats.org/officeDocument/2006/relationships/chart" Target="../charts/chart1.xml"/><Relationship Id="rId11" Type="http://schemas.openxmlformats.org/officeDocument/2006/relationships/hyperlink" Target="#'Wyniki og&#243;lne'!J33"/><Relationship Id="rId24" Type="http://schemas.openxmlformats.org/officeDocument/2006/relationships/chart" Target="../charts/chart10.xml"/><Relationship Id="rId32" Type="http://schemas.openxmlformats.org/officeDocument/2006/relationships/chart" Target="../charts/chart18.xml"/><Relationship Id="rId37" Type="http://schemas.openxmlformats.org/officeDocument/2006/relationships/chart" Target="../charts/chart23.xml"/><Relationship Id="rId40" Type="http://schemas.openxmlformats.org/officeDocument/2006/relationships/chart" Target="../charts/chart26.xml"/><Relationship Id="rId45" Type="http://schemas.openxmlformats.org/officeDocument/2006/relationships/chart" Target="../charts/chart31.xml"/><Relationship Id="rId53" Type="http://schemas.openxmlformats.org/officeDocument/2006/relationships/chart" Target="../charts/chart39.xml"/><Relationship Id="rId5" Type="http://schemas.openxmlformats.org/officeDocument/2006/relationships/hyperlink" Target="#'Wyniki og&#243;lne'!C102"/><Relationship Id="rId15" Type="http://schemas.openxmlformats.org/officeDocument/2006/relationships/hyperlink" Target="#'Wyniki og&#243;lne'!M33"/><Relationship Id="rId23" Type="http://schemas.openxmlformats.org/officeDocument/2006/relationships/chart" Target="../charts/chart9.xml"/><Relationship Id="rId28" Type="http://schemas.openxmlformats.org/officeDocument/2006/relationships/chart" Target="../charts/chart14.xml"/><Relationship Id="rId36" Type="http://schemas.openxmlformats.org/officeDocument/2006/relationships/chart" Target="../charts/chart22.xml"/><Relationship Id="rId49" Type="http://schemas.openxmlformats.org/officeDocument/2006/relationships/chart" Target="../charts/chart35.xml"/><Relationship Id="rId10" Type="http://schemas.openxmlformats.org/officeDocument/2006/relationships/image" Target="../media/image4.png"/><Relationship Id="rId19" Type="http://schemas.openxmlformats.org/officeDocument/2006/relationships/chart" Target="../charts/chart5.xml"/><Relationship Id="rId31" Type="http://schemas.openxmlformats.org/officeDocument/2006/relationships/chart" Target="../charts/chart17.xml"/><Relationship Id="rId44" Type="http://schemas.openxmlformats.org/officeDocument/2006/relationships/chart" Target="../charts/chart30.xml"/><Relationship Id="rId52" Type="http://schemas.openxmlformats.org/officeDocument/2006/relationships/chart" Target="../charts/chart38.xml"/><Relationship Id="rId4" Type="http://schemas.openxmlformats.org/officeDocument/2006/relationships/hyperlink" Target="#'Wyniki og&#243;lne'!C120"/><Relationship Id="rId9" Type="http://schemas.openxmlformats.org/officeDocument/2006/relationships/hyperlink" Target="#'Wyniki og&#243;lne'!I33"/><Relationship Id="rId14" Type="http://schemas.openxmlformats.org/officeDocument/2006/relationships/hyperlink" Target="#'Wyniki og&#243;lne'!L33"/><Relationship Id="rId22" Type="http://schemas.openxmlformats.org/officeDocument/2006/relationships/chart" Target="../charts/chart8.xml"/><Relationship Id="rId27" Type="http://schemas.openxmlformats.org/officeDocument/2006/relationships/chart" Target="../charts/chart13.xml"/><Relationship Id="rId30" Type="http://schemas.openxmlformats.org/officeDocument/2006/relationships/chart" Target="../charts/chart16.xml"/><Relationship Id="rId35" Type="http://schemas.openxmlformats.org/officeDocument/2006/relationships/chart" Target="../charts/chart21.xml"/><Relationship Id="rId43" Type="http://schemas.openxmlformats.org/officeDocument/2006/relationships/chart" Target="../charts/chart29.xml"/><Relationship Id="rId48" Type="http://schemas.openxmlformats.org/officeDocument/2006/relationships/chart" Target="../charts/chart34.xml"/><Relationship Id="rId56" Type="http://schemas.openxmlformats.org/officeDocument/2006/relationships/chart" Target="../charts/chart42.xml"/><Relationship Id="rId8" Type="http://schemas.openxmlformats.org/officeDocument/2006/relationships/chart" Target="../charts/chart2.xml"/><Relationship Id="rId51" Type="http://schemas.openxmlformats.org/officeDocument/2006/relationships/chart" Target="../charts/chart37.xml"/><Relationship Id="rId3" Type="http://schemas.openxmlformats.org/officeDocument/2006/relationships/hyperlink" Target="#'Wyniki og&#243;lne'!C9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Wyniki white collar'!C80"/><Relationship Id="rId18" Type="http://schemas.openxmlformats.org/officeDocument/2006/relationships/chart" Target="../charts/chart48.xml"/><Relationship Id="rId26" Type="http://schemas.openxmlformats.org/officeDocument/2006/relationships/chart" Target="../charts/chart56.xml"/><Relationship Id="rId3" Type="http://schemas.openxmlformats.org/officeDocument/2006/relationships/hyperlink" Target="#'Wyniki white collar'!C77"/><Relationship Id="rId21" Type="http://schemas.openxmlformats.org/officeDocument/2006/relationships/chart" Target="../charts/chart51.xml"/><Relationship Id="rId34" Type="http://schemas.openxmlformats.org/officeDocument/2006/relationships/chart" Target="../charts/chart64.xml"/><Relationship Id="rId7" Type="http://schemas.openxmlformats.org/officeDocument/2006/relationships/hyperlink" Target="#'Wyniki white collar'!J33"/><Relationship Id="rId12" Type="http://schemas.openxmlformats.org/officeDocument/2006/relationships/hyperlink" Target="#'Wyniki white collar'!K33"/><Relationship Id="rId17" Type="http://schemas.openxmlformats.org/officeDocument/2006/relationships/chart" Target="../charts/chart47.xml"/><Relationship Id="rId25" Type="http://schemas.openxmlformats.org/officeDocument/2006/relationships/chart" Target="../charts/chart55.xml"/><Relationship Id="rId33" Type="http://schemas.openxmlformats.org/officeDocument/2006/relationships/chart" Target="../charts/chart63.xml"/><Relationship Id="rId2" Type="http://schemas.openxmlformats.org/officeDocument/2006/relationships/hyperlink" Target="#'Wyniki white collar'!C58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29" Type="http://schemas.openxmlformats.org/officeDocument/2006/relationships/chart" Target="../charts/chart59.xml"/><Relationship Id="rId1" Type="http://schemas.openxmlformats.org/officeDocument/2006/relationships/hyperlink" Target="#'Wyniki white collar'!C33"/><Relationship Id="rId6" Type="http://schemas.openxmlformats.org/officeDocument/2006/relationships/image" Target="../media/image4.png"/><Relationship Id="rId11" Type="http://schemas.openxmlformats.org/officeDocument/2006/relationships/hyperlink" Target="#'Wyniki white collar'!N33"/><Relationship Id="rId24" Type="http://schemas.openxmlformats.org/officeDocument/2006/relationships/chart" Target="../charts/chart54.xml"/><Relationship Id="rId32" Type="http://schemas.openxmlformats.org/officeDocument/2006/relationships/chart" Target="../charts/chart62.xml"/><Relationship Id="rId5" Type="http://schemas.openxmlformats.org/officeDocument/2006/relationships/hyperlink" Target="#'Wyniki white collar'!I33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28" Type="http://schemas.openxmlformats.org/officeDocument/2006/relationships/chart" Target="../charts/chart58.xml"/><Relationship Id="rId36" Type="http://schemas.openxmlformats.org/officeDocument/2006/relationships/chart" Target="../charts/chart66.xml"/><Relationship Id="rId10" Type="http://schemas.openxmlformats.org/officeDocument/2006/relationships/hyperlink" Target="#'Wyniki white collar'!M33"/><Relationship Id="rId19" Type="http://schemas.openxmlformats.org/officeDocument/2006/relationships/chart" Target="../charts/chart49.xml"/><Relationship Id="rId31" Type="http://schemas.openxmlformats.org/officeDocument/2006/relationships/chart" Target="../charts/chart61.xml"/><Relationship Id="rId4" Type="http://schemas.openxmlformats.org/officeDocument/2006/relationships/chart" Target="../charts/chart43.xml"/><Relationship Id="rId9" Type="http://schemas.openxmlformats.org/officeDocument/2006/relationships/hyperlink" Target="#'Wyniki white collar'!L33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Relationship Id="rId27" Type="http://schemas.openxmlformats.org/officeDocument/2006/relationships/chart" Target="../charts/chart57.xml"/><Relationship Id="rId30" Type="http://schemas.openxmlformats.org/officeDocument/2006/relationships/chart" Target="../charts/chart60.xml"/><Relationship Id="rId35" Type="http://schemas.openxmlformats.org/officeDocument/2006/relationships/chart" Target="../charts/chart6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Wyniki blue collar'!N33"/><Relationship Id="rId13" Type="http://schemas.openxmlformats.org/officeDocument/2006/relationships/hyperlink" Target="#'Wyniki blue collar'!C80"/><Relationship Id="rId18" Type="http://schemas.openxmlformats.org/officeDocument/2006/relationships/chart" Target="../charts/chart72.xml"/><Relationship Id="rId26" Type="http://schemas.openxmlformats.org/officeDocument/2006/relationships/chart" Target="../charts/chart80.xml"/><Relationship Id="rId3" Type="http://schemas.openxmlformats.org/officeDocument/2006/relationships/image" Target="../media/image4.png"/><Relationship Id="rId21" Type="http://schemas.openxmlformats.org/officeDocument/2006/relationships/chart" Target="../charts/chart75.xml"/><Relationship Id="rId34" Type="http://schemas.openxmlformats.org/officeDocument/2006/relationships/chart" Target="../charts/chart88.xml"/><Relationship Id="rId7" Type="http://schemas.openxmlformats.org/officeDocument/2006/relationships/hyperlink" Target="#'Wyniki blue collar'!M33"/><Relationship Id="rId12" Type="http://schemas.openxmlformats.org/officeDocument/2006/relationships/hyperlink" Target="#'Wyniki blue collar'!C77"/><Relationship Id="rId17" Type="http://schemas.openxmlformats.org/officeDocument/2006/relationships/chart" Target="../charts/chart71.xml"/><Relationship Id="rId25" Type="http://schemas.openxmlformats.org/officeDocument/2006/relationships/chart" Target="../charts/chart79.xml"/><Relationship Id="rId33" Type="http://schemas.openxmlformats.org/officeDocument/2006/relationships/chart" Target="../charts/chart87.xml"/><Relationship Id="rId2" Type="http://schemas.openxmlformats.org/officeDocument/2006/relationships/hyperlink" Target="#'Wyniki blue collar'!I33"/><Relationship Id="rId16" Type="http://schemas.openxmlformats.org/officeDocument/2006/relationships/chart" Target="../charts/chart70.xml"/><Relationship Id="rId20" Type="http://schemas.openxmlformats.org/officeDocument/2006/relationships/chart" Target="../charts/chart74.xml"/><Relationship Id="rId29" Type="http://schemas.openxmlformats.org/officeDocument/2006/relationships/chart" Target="../charts/chart83.xml"/><Relationship Id="rId1" Type="http://schemas.openxmlformats.org/officeDocument/2006/relationships/chart" Target="../charts/chart67.xml"/><Relationship Id="rId6" Type="http://schemas.openxmlformats.org/officeDocument/2006/relationships/hyperlink" Target="#'Wyniki blue collar'!L33"/><Relationship Id="rId11" Type="http://schemas.openxmlformats.org/officeDocument/2006/relationships/hyperlink" Target="#'Wyniki blue collar'!C58"/><Relationship Id="rId24" Type="http://schemas.openxmlformats.org/officeDocument/2006/relationships/chart" Target="../charts/chart78.xml"/><Relationship Id="rId32" Type="http://schemas.openxmlformats.org/officeDocument/2006/relationships/chart" Target="../charts/chart86.xml"/><Relationship Id="rId5" Type="http://schemas.openxmlformats.org/officeDocument/2006/relationships/image" Target="../media/image5.png"/><Relationship Id="rId15" Type="http://schemas.openxmlformats.org/officeDocument/2006/relationships/chart" Target="../charts/chart69.xml"/><Relationship Id="rId23" Type="http://schemas.openxmlformats.org/officeDocument/2006/relationships/chart" Target="../charts/chart77.xml"/><Relationship Id="rId28" Type="http://schemas.openxmlformats.org/officeDocument/2006/relationships/chart" Target="../charts/chart82.xml"/><Relationship Id="rId36" Type="http://schemas.openxmlformats.org/officeDocument/2006/relationships/chart" Target="../charts/chart90.xml"/><Relationship Id="rId10" Type="http://schemas.openxmlformats.org/officeDocument/2006/relationships/hyperlink" Target="#'Wyniki blue collar'!C33"/><Relationship Id="rId19" Type="http://schemas.openxmlformats.org/officeDocument/2006/relationships/chart" Target="../charts/chart73.xml"/><Relationship Id="rId31" Type="http://schemas.openxmlformats.org/officeDocument/2006/relationships/chart" Target="../charts/chart85.xml"/><Relationship Id="rId4" Type="http://schemas.openxmlformats.org/officeDocument/2006/relationships/hyperlink" Target="#'Wyniki blue collar'!J33"/><Relationship Id="rId9" Type="http://schemas.openxmlformats.org/officeDocument/2006/relationships/hyperlink" Target="#'Wyniki blue collar'!K33"/><Relationship Id="rId14" Type="http://schemas.openxmlformats.org/officeDocument/2006/relationships/chart" Target="../charts/chart68.xml"/><Relationship Id="rId22" Type="http://schemas.openxmlformats.org/officeDocument/2006/relationships/chart" Target="../charts/chart76.xml"/><Relationship Id="rId27" Type="http://schemas.openxmlformats.org/officeDocument/2006/relationships/chart" Target="../charts/chart81.xml"/><Relationship Id="rId30" Type="http://schemas.openxmlformats.org/officeDocument/2006/relationships/chart" Target="../charts/chart84.xml"/><Relationship Id="rId35" Type="http://schemas.openxmlformats.org/officeDocument/2006/relationships/chart" Target="../charts/chart8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21771</xdr:rowOff>
    </xdr:from>
    <xdr:to>
      <xdr:col>3</xdr:col>
      <xdr:colOff>0</xdr:colOff>
      <xdr:row>3</xdr:row>
      <xdr:rowOff>1202214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1DF2F306-6666-4AFB-8CB5-30573D1EDB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1771"/>
          <a:ext cx="5410200" cy="478905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41413</xdr:colOff>
      <xdr:row>5</xdr:row>
      <xdr:rowOff>24848</xdr:rowOff>
    </xdr:from>
    <xdr:to>
      <xdr:col>3</xdr:col>
      <xdr:colOff>5890579</xdr:colOff>
      <xdr:row>5</xdr:row>
      <xdr:rowOff>4568907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BC2BB34C-BAC9-8A95-74CC-984DC5EC0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1630" y="1606826"/>
          <a:ext cx="5849166" cy="4544059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6</xdr:row>
      <xdr:rowOff>38100</xdr:rowOff>
    </xdr:from>
    <xdr:to>
      <xdr:col>3</xdr:col>
      <xdr:colOff>5906318</xdr:colOff>
      <xdr:row>6</xdr:row>
      <xdr:rowOff>2676893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73F63BB2-3C2D-6D20-1B4A-5A488E2E8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76600" y="6191250"/>
          <a:ext cx="5858693" cy="2638793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7</xdr:row>
      <xdr:rowOff>19050</xdr:rowOff>
    </xdr:from>
    <xdr:to>
      <xdr:col>3</xdr:col>
      <xdr:colOff>5877740</xdr:colOff>
      <xdr:row>7</xdr:row>
      <xdr:rowOff>2943633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id="{BA307C68-D64B-C77B-5582-D5AEC3001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67075" y="8896350"/>
          <a:ext cx="5839640" cy="292458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8</xdr:row>
      <xdr:rowOff>38100</xdr:rowOff>
    </xdr:from>
    <xdr:to>
      <xdr:col>3</xdr:col>
      <xdr:colOff>5877741</xdr:colOff>
      <xdr:row>8</xdr:row>
      <xdr:rowOff>2600683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8C8A1FBA-4012-16EB-000C-11529E99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57550" y="11963400"/>
          <a:ext cx="5849166" cy="2562583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9</xdr:row>
      <xdr:rowOff>38100</xdr:rowOff>
    </xdr:from>
    <xdr:to>
      <xdr:col>3</xdr:col>
      <xdr:colOff>5887265</xdr:colOff>
      <xdr:row>9</xdr:row>
      <xdr:rowOff>2400630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22FFED6F-F676-D12D-E0C2-C2711F56C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76600" y="14630400"/>
          <a:ext cx="5839640" cy="236253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10</xdr:row>
      <xdr:rowOff>57150</xdr:rowOff>
    </xdr:from>
    <xdr:to>
      <xdr:col>3</xdr:col>
      <xdr:colOff>5268054</xdr:colOff>
      <xdr:row>10</xdr:row>
      <xdr:rowOff>2238679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F16D908B-EADB-196F-147B-449C817C9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76600" y="17183100"/>
          <a:ext cx="5220429" cy="2181529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11</xdr:row>
      <xdr:rowOff>38100</xdr:rowOff>
    </xdr:from>
    <xdr:to>
      <xdr:col>3</xdr:col>
      <xdr:colOff>3267522</xdr:colOff>
      <xdr:row>11</xdr:row>
      <xdr:rowOff>1809997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8A0A7465-08F6-9C9E-D550-F06AD8640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95650" y="19507200"/>
          <a:ext cx="3200847" cy="1771897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12</xdr:row>
      <xdr:rowOff>28575</xdr:rowOff>
    </xdr:from>
    <xdr:to>
      <xdr:col>3</xdr:col>
      <xdr:colOff>3238947</xdr:colOff>
      <xdr:row>12</xdr:row>
      <xdr:rowOff>1905262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8C5E47A2-5A2F-DE62-DC0B-F68EE989B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67075" y="21402675"/>
          <a:ext cx="3200847" cy="1876687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13</xdr:row>
      <xdr:rowOff>47625</xdr:rowOff>
    </xdr:from>
    <xdr:to>
      <xdr:col>3</xdr:col>
      <xdr:colOff>5877740</xdr:colOff>
      <xdr:row>13</xdr:row>
      <xdr:rowOff>2610208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E7D9FAD2-0E16-E3D2-94E7-AC6BD58CD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267075" y="23450550"/>
          <a:ext cx="5839640" cy="2562583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</xdr:row>
      <xdr:rowOff>38100</xdr:rowOff>
    </xdr:from>
    <xdr:to>
      <xdr:col>3</xdr:col>
      <xdr:colOff>5877739</xdr:colOff>
      <xdr:row>14</xdr:row>
      <xdr:rowOff>2610209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57E72BC4-F457-6E9A-CE2A-49CB01C6F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276600" y="26108025"/>
          <a:ext cx="5830114" cy="257210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15</xdr:row>
      <xdr:rowOff>28575</xdr:rowOff>
    </xdr:from>
    <xdr:to>
      <xdr:col>3</xdr:col>
      <xdr:colOff>5868214</xdr:colOff>
      <xdr:row>15</xdr:row>
      <xdr:rowOff>2781684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73558ADC-A03F-8837-8D66-8F44B30E5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267075" y="28765500"/>
          <a:ext cx="5830114" cy="2753109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16</xdr:row>
      <xdr:rowOff>38100</xdr:rowOff>
    </xdr:from>
    <xdr:to>
      <xdr:col>3</xdr:col>
      <xdr:colOff>5896791</xdr:colOff>
      <xdr:row>16</xdr:row>
      <xdr:rowOff>2410156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AE9D8E11-1A39-7349-0A38-9DEC00E7A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276600" y="31632525"/>
          <a:ext cx="5849166" cy="237205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17</xdr:row>
      <xdr:rowOff>28575</xdr:rowOff>
    </xdr:from>
    <xdr:to>
      <xdr:col>3</xdr:col>
      <xdr:colOff>5839637</xdr:colOff>
      <xdr:row>17</xdr:row>
      <xdr:rowOff>2372052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DD28BB4A-0AD1-54BE-055E-C0C0B3BD7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248025" y="34156650"/>
          <a:ext cx="5820587" cy="234347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18</xdr:row>
      <xdr:rowOff>38100</xdr:rowOff>
    </xdr:from>
    <xdr:to>
      <xdr:col>3</xdr:col>
      <xdr:colOff>5915844</xdr:colOff>
      <xdr:row>18</xdr:row>
      <xdr:rowOff>2314893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9F81B1F8-F04A-E320-3327-0857B273F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76600" y="36642675"/>
          <a:ext cx="5868219" cy="2276793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19</xdr:row>
      <xdr:rowOff>28575</xdr:rowOff>
    </xdr:from>
    <xdr:to>
      <xdr:col>3</xdr:col>
      <xdr:colOff>5887266</xdr:colOff>
      <xdr:row>19</xdr:row>
      <xdr:rowOff>2333947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id="{498F92A9-69A6-C1F0-DF7B-6704F9117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267075" y="39042975"/>
          <a:ext cx="5849166" cy="2305372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20</xdr:row>
      <xdr:rowOff>47625</xdr:rowOff>
    </xdr:from>
    <xdr:to>
      <xdr:col>3</xdr:col>
      <xdr:colOff>5887264</xdr:colOff>
      <xdr:row>20</xdr:row>
      <xdr:rowOff>2210102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A491E349-BBFF-2142-7BA2-8A7C1C970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286125" y="41471850"/>
          <a:ext cx="5830114" cy="216247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21</xdr:row>
      <xdr:rowOff>66675</xdr:rowOff>
    </xdr:from>
    <xdr:to>
      <xdr:col>3</xdr:col>
      <xdr:colOff>5887265</xdr:colOff>
      <xdr:row>21</xdr:row>
      <xdr:rowOff>2391099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B6425838-B420-935E-FD8E-27B4185A1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276600" y="43834050"/>
          <a:ext cx="5839640" cy="232442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25</xdr:row>
      <xdr:rowOff>85725</xdr:rowOff>
    </xdr:from>
    <xdr:to>
      <xdr:col>3</xdr:col>
      <xdr:colOff>5563370</xdr:colOff>
      <xdr:row>25</xdr:row>
      <xdr:rowOff>5039416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F5482484-A388-88E3-1CC8-1E15CD4A5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286125" y="48258413"/>
          <a:ext cx="5515745" cy="4953691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26</xdr:row>
      <xdr:rowOff>38100</xdr:rowOff>
    </xdr:from>
    <xdr:to>
      <xdr:col>3</xdr:col>
      <xdr:colOff>4429735</xdr:colOff>
      <xdr:row>26</xdr:row>
      <xdr:rowOff>3591421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5560C47D-B96A-B94B-70C8-527C10F22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286125" y="52282725"/>
          <a:ext cx="4372585" cy="355332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27</xdr:row>
      <xdr:rowOff>47625</xdr:rowOff>
    </xdr:from>
    <xdr:to>
      <xdr:col>3</xdr:col>
      <xdr:colOff>5896791</xdr:colOff>
      <xdr:row>27</xdr:row>
      <xdr:rowOff>4334473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36A1B995-0878-0EB5-0567-CC92C7EDD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276600" y="55911750"/>
          <a:ext cx="5849166" cy="4286848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28</xdr:row>
      <xdr:rowOff>38100</xdr:rowOff>
    </xdr:from>
    <xdr:to>
      <xdr:col>3</xdr:col>
      <xdr:colOff>5372846</xdr:colOff>
      <xdr:row>28</xdr:row>
      <xdr:rowOff>2915051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76436A79-2C56-74F8-86DD-6369CE7F4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257550" y="60283725"/>
          <a:ext cx="5344271" cy="2876951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29</xdr:row>
      <xdr:rowOff>47625</xdr:rowOff>
    </xdr:from>
    <xdr:to>
      <xdr:col>3</xdr:col>
      <xdr:colOff>4906056</xdr:colOff>
      <xdr:row>29</xdr:row>
      <xdr:rowOff>2257733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FC98C275-9636-3EC5-5BA4-5CDDD68D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257550" y="63274575"/>
          <a:ext cx="4877481" cy="2210108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30</xdr:row>
      <xdr:rowOff>76200</xdr:rowOff>
    </xdr:from>
    <xdr:to>
      <xdr:col>3</xdr:col>
      <xdr:colOff>5258527</xdr:colOff>
      <xdr:row>30</xdr:row>
      <xdr:rowOff>2400624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C729F371-A54B-3EB1-9E2A-6DDEB4667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276600" y="65646300"/>
          <a:ext cx="5210902" cy="2324424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31</xdr:row>
      <xdr:rowOff>28575</xdr:rowOff>
    </xdr:from>
    <xdr:to>
      <xdr:col>3</xdr:col>
      <xdr:colOff>5915841</xdr:colOff>
      <xdr:row>31</xdr:row>
      <xdr:rowOff>3705738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7AE46057-E626-CD02-F0E0-B2022D138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295650" y="68008500"/>
          <a:ext cx="5849166" cy="367716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32</xdr:row>
      <xdr:rowOff>28575</xdr:rowOff>
    </xdr:from>
    <xdr:to>
      <xdr:col>3</xdr:col>
      <xdr:colOff>5915843</xdr:colOff>
      <xdr:row>32</xdr:row>
      <xdr:rowOff>3877212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id="{038B7532-CAF3-B923-E73B-38BFAD09F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286125" y="71818500"/>
          <a:ext cx="5858693" cy="3848637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33</xdr:row>
      <xdr:rowOff>47625</xdr:rowOff>
    </xdr:from>
    <xdr:to>
      <xdr:col>3</xdr:col>
      <xdr:colOff>5877740</xdr:colOff>
      <xdr:row>34</xdr:row>
      <xdr:rowOff>95975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B9B77504-C5B9-3EF1-D2A9-CBC60804C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267075" y="75838050"/>
          <a:ext cx="5839640" cy="51918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38</xdr:row>
      <xdr:rowOff>38100</xdr:rowOff>
    </xdr:from>
    <xdr:to>
      <xdr:col>3</xdr:col>
      <xdr:colOff>5877740</xdr:colOff>
      <xdr:row>38</xdr:row>
      <xdr:rowOff>3029367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id="{918328AD-0DF7-A36D-D542-F63816789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267075" y="82219800"/>
          <a:ext cx="5839640" cy="2991267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39</xdr:row>
      <xdr:rowOff>47625</xdr:rowOff>
    </xdr:from>
    <xdr:to>
      <xdr:col>3</xdr:col>
      <xdr:colOff>5811057</xdr:colOff>
      <xdr:row>39</xdr:row>
      <xdr:rowOff>2610208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49777D92-E185-74D0-7B72-C27B3CA55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257550" y="85401150"/>
          <a:ext cx="5782482" cy="256258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40</xdr:row>
      <xdr:rowOff>47625</xdr:rowOff>
    </xdr:from>
    <xdr:to>
      <xdr:col>3</xdr:col>
      <xdr:colOff>5925369</xdr:colOff>
      <xdr:row>40</xdr:row>
      <xdr:rowOff>3124629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50C9CC0C-F094-0303-9F8A-379433E73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286125" y="88068150"/>
          <a:ext cx="5868219" cy="307700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41</xdr:row>
      <xdr:rowOff>19050</xdr:rowOff>
    </xdr:from>
    <xdr:to>
      <xdr:col>3</xdr:col>
      <xdr:colOff>5906319</xdr:colOff>
      <xdr:row>41</xdr:row>
      <xdr:rowOff>3277055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id="{6A99C729-18A8-A15C-68FE-80D3917EF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267075" y="91278075"/>
          <a:ext cx="5868219" cy="325800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42</xdr:row>
      <xdr:rowOff>57150</xdr:rowOff>
    </xdr:from>
    <xdr:to>
      <xdr:col>3</xdr:col>
      <xdr:colOff>5563368</xdr:colOff>
      <xdr:row>42</xdr:row>
      <xdr:rowOff>2286311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2D2558A8-5998-D045-452E-1B945933F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286125" y="94678500"/>
          <a:ext cx="5506218" cy="2229161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46</xdr:row>
      <xdr:rowOff>38100</xdr:rowOff>
    </xdr:from>
    <xdr:to>
      <xdr:col>3</xdr:col>
      <xdr:colOff>5868215</xdr:colOff>
      <xdr:row>46</xdr:row>
      <xdr:rowOff>2876946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04389187-9716-EEAC-0162-98C376A62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257550" y="98012250"/>
          <a:ext cx="5839640" cy="2838846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47</xdr:row>
      <xdr:rowOff>47625</xdr:rowOff>
    </xdr:from>
    <xdr:to>
      <xdr:col>3</xdr:col>
      <xdr:colOff>5887268</xdr:colOff>
      <xdr:row>47</xdr:row>
      <xdr:rowOff>2857892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id="{D99E3152-67CB-3AED-82C5-B6B7A03C1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257550" y="100936425"/>
          <a:ext cx="5858693" cy="281026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48</xdr:row>
      <xdr:rowOff>28575</xdr:rowOff>
    </xdr:from>
    <xdr:to>
      <xdr:col>3</xdr:col>
      <xdr:colOff>5506212</xdr:colOff>
      <xdr:row>48</xdr:row>
      <xdr:rowOff>2391105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id="{D3B920F0-70D0-CA7E-B02E-84DCCB9FC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276600" y="103832025"/>
          <a:ext cx="5458587" cy="236253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49</xdr:row>
      <xdr:rowOff>38100</xdr:rowOff>
    </xdr:from>
    <xdr:to>
      <xdr:col>3</xdr:col>
      <xdr:colOff>5849157</xdr:colOff>
      <xdr:row>49</xdr:row>
      <xdr:rowOff>2276787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87BE31A8-60B0-81F8-EE0C-B8AA67FA4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295650" y="106251375"/>
          <a:ext cx="5782482" cy="2238687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50</xdr:row>
      <xdr:rowOff>38100</xdr:rowOff>
    </xdr:from>
    <xdr:to>
      <xdr:col>3</xdr:col>
      <xdr:colOff>5868214</xdr:colOff>
      <xdr:row>50</xdr:row>
      <xdr:rowOff>2924578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7973BF59-F1FA-C1F5-5303-964C214C9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267075" y="108594525"/>
          <a:ext cx="5830114" cy="2886478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54</xdr:row>
      <xdr:rowOff>85725</xdr:rowOff>
    </xdr:from>
    <xdr:to>
      <xdr:col>3</xdr:col>
      <xdr:colOff>5887262</xdr:colOff>
      <xdr:row>54</xdr:row>
      <xdr:rowOff>2810255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49C90151-2ACD-7052-330F-CB1B6D2C7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295650" y="112633125"/>
          <a:ext cx="5820587" cy="272453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55</xdr:row>
      <xdr:rowOff>38100</xdr:rowOff>
    </xdr:from>
    <xdr:to>
      <xdr:col>3</xdr:col>
      <xdr:colOff>5877739</xdr:colOff>
      <xdr:row>55</xdr:row>
      <xdr:rowOff>2800736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id="{E3B38426-CEDD-749C-9352-7274B2D4E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276600" y="115500150"/>
          <a:ext cx="5830114" cy="276263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56</xdr:row>
      <xdr:rowOff>38100</xdr:rowOff>
    </xdr:from>
    <xdr:to>
      <xdr:col>3</xdr:col>
      <xdr:colOff>5868212</xdr:colOff>
      <xdr:row>56</xdr:row>
      <xdr:rowOff>2800736</xdr:rowOff>
    </xdr:to>
    <xdr:pic>
      <xdr:nvPicPr>
        <xdr:cNvPr id="116" name="Obraz 115">
          <a:extLst>
            <a:ext uri="{FF2B5EF4-FFF2-40B4-BE49-F238E27FC236}">
              <a16:creationId xmlns:a16="http://schemas.microsoft.com/office/drawing/2014/main" id="{C14C89CE-2993-4F84-B3DC-BB2E8CE40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276600" y="118357650"/>
          <a:ext cx="5820587" cy="276263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179294</xdr:colOff>
      <xdr:row>0</xdr:row>
      <xdr:rowOff>170329</xdr:rowOff>
    </xdr:from>
    <xdr:to>
      <xdr:col>0</xdr:col>
      <xdr:colOff>1823778</xdr:colOff>
      <xdr:row>0</xdr:row>
      <xdr:rowOff>459441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170329"/>
          <a:ext cx="1644484" cy="28911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1285875</xdr:colOff>
      <xdr:row>1</xdr:row>
      <xdr:rowOff>19050</xdr:rowOff>
    </xdr:from>
    <xdr:to>
      <xdr:col>1</xdr:col>
      <xdr:colOff>3430925</xdr:colOff>
      <xdr:row>2</xdr:row>
      <xdr:rowOff>200025</xdr:rowOff>
    </xdr:to>
    <xdr:pic>
      <xdr:nvPicPr>
        <xdr:cNvPr id="2" name="Obraz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148F14-2D45-485A-BAC1-9A11F776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238125"/>
          <a:ext cx="2145050" cy="400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197954</xdr:colOff>
      <xdr:row>1</xdr:row>
      <xdr:rowOff>293192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C1E3AF9-4227-4927-9B0E-78097068F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52400"/>
          <a:ext cx="1598129" cy="2931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445433</xdr:colOff>
      <xdr:row>0</xdr:row>
      <xdr:rowOff>154081</xdr:rowOff>
    </xdr:from>
    <xdr:to>
      <xdr:col>2</xdr:col>
      <xdr:colOff>1215158</xdr:colOff>
      <xdr:row>0</xdr:row>
      <xdr:rowOff>445681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6A8F9BA-A0DD-4D94-88E0-341D4F7A9A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433" y="154081"/>
          <a:ext cx="1598400" cy="291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66443</xdr:colOff>
      <xdr:row>25</xdr:row>
      <xdr:rowOff>140125</xdr:rowOff>
    </xdr:from>
    <xdr:to>
      <xdr:col>4</xdr:col>
      <xdr:colOff>464318</xdr:colOff>
      <xdr:row>25</xdr:row>
      <xdr:rowOff>500125</xdr:rowOff>
    </xdr:to>
    <xdr:sp macro="" textlink="">
      <xdr:nvSpPr>
        <xdr:cNvPr id="2" name="Prostokąt zaokrąglony 2">
          <a:hlinkClick xmlns:r="http://schemas.openxmlformats.org/officeDocument/2006/relationships" r:id="rId1" tooltip="Przejdź do wskaźników fluktuacji.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563400" y="1399082"/>
          <a:ext cx="2162070" cy="360000"/>
        </a:xfrm>
        <a:prstGeom prst="roundRect">
          <a:avLst/>
        </a:prstGeom>
        <a:solidFill>
          <a:srgbClr val="669900"/>
        </a:solidFill>
        <a:ln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000" b="0">
              <a:ln>
                <a:noFill/>
              </a:ln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FLUKTUACJA</a:t>
          </a:r>
          <a:endParaRPr lang="pl-PL" sz="1000" b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491075</xdr:colOff>
      <xdr:row>25</xdr:row>
      <xdr:rowOff>145239</xdr:rowOff>
    </xdr:from>
    <xdr:to>
      <xdr:col>5</xdr:col>
      <xdr:colOff>602039</xdr:colOff>
      <xdr:row>26</xdr:row>
      <xdr:rowOff>0</xdr:rowOff>
    </xdr:to>
    <xdr:sp macro="" textlink="">
      <xdr:nvSpPr>
        <xdr:cNvPr id="3" name="Prostokąt zaokrąglony 3">
          <a:hlinkClick xmlns:r="http://schemas.openxmlformats.org/officeDocument/2006/relationships" r:id="rId2" tooltip="Przejdź do wskaźników absencji.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2752227" y="1404196"/>
          <a:ext cx="2156769" cy="360000"/>
        </a:xfrm>
        <a:prstGeom prst="roundRect">
          <a:avLst/>
        </a:prstGeom>
        <a:solidFill>
          <a:srgbClr val="669900"/>
        </a:solidFill>
        <a:ln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000" b="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ABSENCJA</a:t>
          </a:r>
        </a:p>
      </xdr:txBody>
    </xdr:sp>
    <xdr:clientData/>
  </xdr:twoCellAnchor>
  <xdr:twoCellAnchor>
    <xdr:from>
      <xdr:col>5</xdr:col>
      <xdr:colOff>634808</xdr:colOff>
      <xdr:row>25</xdr:row>
      <xdr:rowOff>139446</xdr:rowOff>
    </xdr:from>
    <xdr:to>
      <xdr:col>8</xdr:col>
      <xdr:colOff>647873</xdr:colOff>
      <xdr:row>25</xdr:row>
      <xdr:rowOff>499446</xdr:rowOff>
    </xdr:to>
    <xdr:sp macro="" textlink="">
      <xdr:nvSpPr>
        <xdr:cNvPr id="4" name="Prostokąt zaokrąglony 4">
          <a:hlinkClick xmlns:r="http://schemas.openxmlformats.org/officeDocument/2006/relationships" r:id="rId3" tooltip="Przejdź do wskaźników efektywności pracy.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941765" y="1398403"/>
          <a:ext cx="2149978" cy="360000"/>
        </a:xfrm>
        <a:prstGeom prst="roundRect">
          <a:avLst/>
        </a:prstGeom>
        <a:solidFill>
          <a:srgbClr val="669900"/>
        </a:solidFill>
        <a:ln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0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EFEKTYWNOŚĆ</a:t>
          </a:r>
          <a:r>
            <a:rPr lang="pl-PL" sz="105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PRACY</a:t>
          </a:r>
        </a:p>
      </xdr:txBody>
    </xdr:sp>
    <xdr:clientData/>
  </xdr:twoCellAnchor>
  <xdr:twoCellAnchor>
    <xdr:from>
      <xdr:col>12</xdr:col>
      <xdr:colOff>881458</xdr:colOff>
      <xdr:row>25</xdr:row>
      <xdr:rowOff>140125</xdr:rowOff>
    </xdr:from>
    <xdr:to>
      <xdr:col>14</xdr:col>
      <xdr:colOff>951001</xdr:colOff>
      <xdr:row>25</xdr:row>
      <xdr:rowOff>500125</xdr:rowOff>
    </xdr:to>
    <xdr:sp macro="" textlink="">
      <xdr:nvSpPr>
        <xdr:cNvPr id="6" name="Prostokąt zaokrąglony 5">
          <a:hlinkClick xmlns:r="http://schemas.openxmlformats.org/officeDocument/2006/relationships" r:id="rId4" tooltip="Przejdź do współczynników koniunktury gospodarczej.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1532893" y="1399082"/>
          <a:ext cx="2173325" cy="360000"/>
        </a:xfrm>
        <a:prstGeom prst="roundRect">
          <a:avLst/>
        </a:prstGeom>
        <a:solidFill>
          <a:srgbClr val="669900"/>
        </a:solidFill>
        <a:ln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900" b="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WSPÓŁCZYNNIKI KONIUNKTURY</a:t>
          </a:r>
        </a:p>
      </xdr:txBody>
    </xdr:sp>
    <xdr:clientData/>
  </xdr:twoCellAnchor>
  <xdr:twoCellAnchor>
    <xdr:from>
      <xdr:col>8</xdr:col>
      <xdr:colOff>685735</xdr:colOff>
      <xdr:row>25</xdr:row>
      <xdr:rowOff>145239</xdr:rowOff>
    </xdr:from>
    <xdr:to>
      <xdr:col>10</xdr:col>
      <xdr:colOff>750235</xdr:colOff>
      <xdr:row>26</xdr:row>
      <xdr:rowOff>0</xdr:rowOff>
    </xdr:to>
    <xdr:sp macro="" textlink="">
      <xdr:nvSpPr>
        <xdr:cNvPr id="5" name="Prostokąt zaokrąglony 7">
          <a:hlinkClick xmlns:r="http://schemas.openxmlformats.org/officeDocument/2006/relationships" r:id="rId5" tooltip="Przejdź do wskaźników inwestycji w kapitał ludzki.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129605" y="1404196"/>
          <a:ext cx="2168282" cy="360000"/>
        </a:xfrm>
        <a:prstGeom prst="roundRect">
          <a:avLst/>
        </a:prstGeom>
        <a:solidFill>
          <a:srgbClr val="669900"/>
        </a:solidFill>
        <a:ln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9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INWESTYCJE</a:t>
          </a:r>
          <a:r>
            <a:rPr lang="pl-PL" sz="900" b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W KAPITAŁ LUDZKI</a:t>
          </a:r>
          <a:endParaRPr lang="pl-PL" sz="9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0</xdr:colOff>
      <xdr:row>38</xdr:row>
      <xdr:rowOff>38100</xdr:rowOff>
    </xdr:from>
    <xdr:to>
      <xdr:col>13</xdr:col>
      <xdr:colOff>0</xdr:colOff>
      <xdr:row>38</xdr:row>
      <xdr:rowOff>725700</xdr:rowOff>
    </xdr:to>
    <xdr:graphicFrame macro="">
      <xdr:nvGraphicFramePr>
        <xdr:cNvPr id="80" name="wyko3">
          <a:extLst>
            <a:ext uri="{FF2B5EF4-FFF2-40B4-BE49-F238E27FC236}">
              <a16:creationId xmlns:a16="http://schemas.microsoft.com/office/drawing/2014/main" id="{9F666432-2882-491E-9E14-C60B968CD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800842</xdr:colOff>
      <xdr:row>25</xdr:row>
      <xdr:rowOff>135599</xdr:rowOff>
    </xdr:from>
    <xdr:to>
      <xdr:col>12</xdr:col>
      <xdr:colOff>851334</xdr:colOff>
      <xdr:row>25</xdr:row>
      <xdr:rowOff>495599</xdr:rowOff>
    </xdr:to>
    <xdr:sp macro="" textlink="">
      <xdr:nvSpPr>
        <xdr:cNvPr id="68" name="Prostokąt zaokrąglony 2">
          <a:hlinkClick xmlns:r="http://schemas.openxmlformats.org/officeDocument/2006/relationships" r:id="rId7" tooltip="Przejdź do pozostałych wskaźników."/>
          <a:extLst>
            <a:ext uri="{FF2B5EF4-FFF2-40B4-BE49-F238E27FC236}">
              <a16:creationId xmlns:a16="http://schemas.microsoft.com/office/drawing/2014/main" id="{4192BDF7-11AB-4404-9DB5-442F0D090E35}"/>
            </a:ext>
          </a:extLst>
        </xdr:cNvPr>
        <xdr:cNvSpPr/>
      </xdr:nvSpPr>
      <xdr:spPr>
        <a:xfrm>
          <a:off x="9348494" y="1394556"/>
          <a:ext cx="2154275" cy="360000"/>
        </a:xfrm>
        <a:prstGeom prst="roundRect">
          <a:avLst/>
        </a:prstGeom>
        <a:solidFill>
          <a:srgbClr val="669900"/>
        </a:solidFill>
        <a:ln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000" b="0">
              <a:ln>
                <a:noFill/>
              </a:ln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POZOSTAŁE</a:t>
          </a:r>
          <a:endParaRPr lang="pl-PL" sz="1000" b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293035</xdr:colOff>
      <xdr:row>28</xdr:row>
      <xdr:rowOff>152400</xdr:rowOff>
    </xdr:from>
    <xdr:to>
      <xdr:col>14</xdr:col>
      <xdr:colOff>539442</xdr:colOff>
      <xdr:row>30</xdr:row>
      <xdr:rowOff>590550</xdr:rowOff>
    </xdr:to>
    <xdr:graphicFrame macro="">
      <xdr:nvGraphicFramePr>
        <xdr:cNvPr id="90" name="opis">
          <a:extLst>
            <a:ext uri="{FF2B5EF4-FFF2-40B4-BE49-F238E27FC236}">
              <a16:creationId xmlns:a16="http://schemas.microsoft.com/office/drawing/2014/main" id="{FCB049F3-DDE1-4A2D-9798-A610CABE1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1266825</xdr:colOff>
      <xdr:row>29</xdr:row>
      <xdr:rowOff>28575</xdr:rowOff>
    </xdr:from>
    <xdr:to>
      <xdr:col>4</xdr:col>
      <xdr:colOff>2033095</xdr:colOff>
      <xdr:row>29</xdr:row>
      <xdr:rowOff>430267</xdr:rowOff>
    </xdr:to>
    <xdr:cxnSp macro="">
      <xdr:nvCxnSpPr>
        <xdr:cNvPr id="91" name="Łącznik prosty ze strzałką 90">
          <a:extLst>
            <a:ext uri="{FF2B5EF4-FFF2-40B4-BE49-F238E27FC236}">
              <a16:creationId xmlns:a16="http://schemas.microsoft.com/office/drawing/2014/main" id="{B4285CBA-58E8-4DBC-7DE1-9413925E40B0}"/>
            </a:ext>
          </a:extLst>
        </xdr:cNvPr>
        <xdr:cNvCxnSpPr/>
      </xdr:nvCxnSpPr>
      <xdr:spPr>
        <a:xfrm>
          <a:off x="3524250" y="3295650"/>
          <a:ext cx="766270" cy="401692"/>
        </a:xfrm>
        <a:prstGeom prst="straightConnector1">
          <a:avLst/>
        </a:prstGeom>
        <a:ln w="9525" cap="flat" cmpd="sng" algn="ctr">
          <a:solidFill>
            <a:schemeClr val="bg1">
              <a:lumMod val="65000"/>
            </a:schemeClr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826683</xdr:colOff>
      <xdr:row>31</xdr:row>
      <xdr:rowOff>228247</xdr:rowOff>
    </xdr:from>
    <xdr:to>
      <xdr:col>8</xdr:col>
      <xdr:colOff>1006142</xdr:colOff>
      <xdr:row>31</xdr:row>
      <xdr:rowOff>409073</xdr:rowOff>
    </xdr:to>
    <xdr:pic>
      <xdr:nvPicPr>
        <xdr:cNvPr id="9" name="Obraz 8">
          <a:hlinkClick xmlns:r="http://schemas.openxmlformats.org/officeDocument/2006/relationships" r:id="rId9" tooltip="    5% wyników jest równych lub niższych od tej wartości."/>
          <a:extLst>
            <a:ext uri="{FF2B5EF4-FFF2-40B4-BE49-F238E27FC236}">
              <a16:creationId xmlns:a16="http://schemas.microsoft.com/office/drawing/2014/main" id="{5F936AB7-841D-8622-1C41-284106146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946" y="2925326"/>
          <a:ext cx="179459" cy="180826"/>
        </a:xfrm>
        <a:prstGeom prst="rect">
          <a:avLst/>
        </a:prstGeom>
      </xdr:spPr>
    </xdr:pic>
    <xdr:clientData/>
  </xdr:twoCellAnchor>
  <xdr:twoCellAnchor editAs="oneCell">
    <xdr:from>
      <xdr:col>9</xdr:col>
      <xdr:colOff>695793</xdr:colOff>
      <xdr:row>31</xdr:row>
      <xdr:rowOff>233111</xdr:rowOff>
    </xdr:from>
    <xdr:to>
      <xdr:col>9</xdr:col>
      <xdr:colOff>875793</xdr:colOff>
      <xdr:row>31</xdr:row>
      <xdr:rowOff>413111</xdr:rowOff>
    </xdr:to>
    <xdr:pic>
      <xdr:nvPicPr>
        <xdr:cNvPr id="75" name="Obraz 74">
          <a:hlinkClick xmlns:r="http://schemas.openxmlformats.org/officeDocument/2006/relationships" r:id="rId11" tooltip="    25% wyników jest równych lub niższych od tej wartości."/>
          <a:extLst>
            <a:ext uri="{FF2B5EF4-FFF2-40B4-BE49-F238E27FC236}">
              <a16:creationId xmlns:a16="http://schemas.microsoft.com/office/drawing/2014/main" id="{E984DBEC-B015-41EE-BEB1-76DB5EDA5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9806" y="2930190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836544</xdr:colOff>
      <xdr:row>31</xdr:row>
      <xdr:rowOff>230168</xdr:rowOff>
    </xdr:from>
    <xdr:to>
      <xdr:col>10</xdr:col>
      <xdr:colOff>1016544</xdr:colOff>
      <xdr:row>31</xdr:row>
      <xdr:rowOff>410168</xdr:rowOff>
    </xdr:to>
    <xdr:pic>
      <xdr:nvPicPr>
        <xdr:cNvPr id="77" name="Obraz 76">
          <a:hlinkClick xmlns:r="http://schemas.openxmlformats.org/officeDocument/2006/relationships" r:id="rId13" tooltip="    Średnia arytmetyczna okrojona o 5% danych o najwyższych i najniższych wartościach."/>
          <a:extLst>
            <a:ext uri="{FF2B5EF4-FFF2-40B4-BE49-F238E27FC236}">
              <a16:creationId xmlns:a16="http://schemas.microsoft.com/office/drawing/2014/main" id="{14C4CEE3-06B3-493F-870D-5C791EA9E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8307" y="2927247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691816</xdr:colOff>
      <xdr:row>31</xdr:row>
      <xdr:rowOff>230606</xdr:rowOff>
    </xdr:from>
    <xdr:to>
      <xdr:col>11</xdr:col>
      <xdr:colOff>871816</xdr:colOff>
      <xdr:row>31</xdr:row>
      <xdr:rowOff>410606</xdr:rowOff>
    </xdr:to>
    <xdr:pic>
      <xdr:nvPicPr>
        <xdr:cNvPr id="78" name="Obraz 77">
          <a:hlinkClick xmlns:r="http://schemas.openxmlformats.org/officeDocument/2006/relationships" r:id="rId14" tooltip="    75% wyników jest równych lub niższych od tej wartości."/>
          <a:extLst>
            <a:ext uri="{FF2B5EF4-FFF2-40B4-BE49-F238E27FC236}">
              <a16:creationId xmlns:a16="http://schemas.microsoft.com/office/drawing/2014/main" id="{2183B7F4-F145-4E14-9B7D-F69825978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1329" y="2927685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858602</xdr:colOff>
      <xdr:row>31</xdr:row>
      <xdr:rowOff>232172</xdr:rowOff>
    </xdr:from>
    <xdr:to>
      <xdr:col>12</xdr:col>
      <xdr:colOff>1038602</xdr:colOff>
      <xdr:row>31</xdr:row>
      <xdr:rowOff>412172</xdr:rowOff>
    </xdr:to>
    <xdr:pic>
      <xdr:nvPicPr>
        <xdr:cNvPr id="85" name="Obraz 84">
          <a:hlinkClick xmlns:r="http://schemas.openxmlformats.org/officeDocument/2006/relationships" r:id="rId15" tooltip="    95% wyników jest równych lub niższych od tej wartości."/>
          <a:extLst>
            <a:ext uri="{FF2B5EF4-FFF2-40B4-BE49-F238E27FC236}">
              <a16:creationId xmlns:a16="http://schemas.microsoft.com/office/drawing/2014/main" id="{155787CD-9100-444D-9940-0C65F7865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5865" y="2929251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924274</xdr:colOff>
      <xdr:row>31</xdr:row>
      <xdr:rowOff>223649</xdr:rowOff>
    </xdr:from>
    <xdr:to>
      <xdr:col>14</xdr:col>
      <xdr:colOff>56524</xdr:colOff>
      <xdr:row>31</xdr:row>
      <xdr:rowOff>403649</xdr:rowOff>
    </xdr:to>
    <xdr:pic>
      <xdr:nvPicPr>
        <xdr:cNvPr id="86" name="Obraz 85">
          <a:hlinkClick xmlns:r="http://schemas.openxmlformats.org/officeDocument/2006/relationships" r:id="rId16" tooltip="    Wartość, o jaką przeciętnie różnią się wyniki od średniej."/>
          <a:extLst>
            <a:ext uri="{FF2B5EF4-FFF2-40B4-BE49-F238E27FC236}">
              <a16:creationId xmlns:a16="http://schemas.microsoft.com/office/drawing/2014/main" id="{DB0A88DC-78AD-4465-A66B-5F1418EFD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749" y="2928749"/>
          <a:ext cx="180000" cy="1800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</xdr:row>
      <xdr:rowOff>0</xdr:rowOff>
    </xdr:from>
    <xdr:to>
      <xdr:col>13</xdr:col>
      <xdr:colOff>0</xdr:colOff>
      <xdr:row>34</xdr:row>
      <xdr:rowOff>687600</xdr:rowOff>
    </xdr:to>
    <xdr:graphicFrame macro="">
      <xdr:nvGraphicFramePr>
        <xdr:cNvPr id="10" name="wyko3">
          <a:extLst>
            <a:ext uri="{FF2B5EF4-FFF2-40B4-BE49-F238E27FC236}">
              <a16:creationId xmlns:a16="http://schemas.microsoft.com/office/drawing/2014/main" id="{5016FFE6-3299-4EE2-8F63-42CAC55DB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0</xdr:colOff>
      <xdr:row>36</xdr:row>
      <xdr:rowOff>0</xdr:rowOff>
    </xdr:from>
    <xdr:to>
      <xdr:col>13</xdr:col>
      <xdr:colOff>0</xdr:colOff>
      <xdr:row>36</xdr:row>
      <xdr:rowOff>687600</xdr:rowOff>
    </xdr:to>
    <xdr:graphicFrame macro="">
      <xdr:nvGraphicFramePr>
        <xdr:cNvPr id="11" name="wyko3">
          <a:extLst>
            <a:ext uri="{FF2B5EF4-FFF2-40B4-BE49-F238E27FC236}">
              <a16:creationId xmlns:a16="http://schemas.microsoft.com/office/drawing/2014/main" id="{26EE67B1-F62E-447D-9AD5-49958A53F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0</xdr:colOff>
      <xdr:row>40</xdr:row>
      <xdr:rowOff>0</xdr:rowOff>
    </xdr:from>
    <xdr:to>
      <xdr:col>13</xdr:col>
      <xdr:colOff>0</xdr:colOff>
      <xdr:row>40</xdr:row>
      <xdr:rowOff>687600</xdr:rowOff>
    </xdr:to>
    <xdr:graphicFrame macro="">
      <xdr:nvGraphicFramePr>
        <xdr:cNvPr id="16" name="wyko3">
          <a:extLst>
            <a:ext uri="{FF2B5EF4-FFF2-40B4-BE49-F238E27FC236}">
              <a16:creationId xmlns:a16="http://schemas.microsoft.com/office/drawing/2014/main" id="{859C80C9-A3E6-47DB-9BC7-53168DEDB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42</xdr:row>
      <xdr:rowOff>0</xdr:rowOff>
    </xdr:from>
    <xdr:to>
      <xdr:col>13</xdr:col>
      <xdr:colOff>0</xdr:colOff>
      <xdr:row>42</xdr:row>
      <xdr:rowOff>687600</xdr:rowOff>
    </xdr:to>
    <xdr:graphicFrame macro="">
      <xdr:nvGraphicFramePr>
        <xdr:cNvPr id="17" name="wyko3">
          <a:extLst>
            <a:ext uri="{FF2B5EF4-FFF2-40B4-BE49-F238E27FC236}">
              <a16:creationId xmlns:a16="http://schemas.microsoft.com/office/drawing/2014/main" id="{01465A14-B898-42B4-93DC-C41EBB8D5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0</xdr:colOff>
      <xdr:row>44</xdr:row>
      <xdr:rowOff>0</xdr:rowOff>
    </xdr:from>
    <xdr:to>
      <xdr:col>13</xdr:col>
      <xdr:colOff>0</xdr:colOff>
      <xdr:row>44</xdr:row>
      <xdr:rowOff>687600</xdr:rowOff>
    </xdr:to>
    <xdr:graphicFrame macro="">
      <xdr:nvGraphicFramePr>
        <xdr:cNvPr id="18" name="wyko3">
          <a:extLst>
            <a:ext uri="{FF2B5EF4-FFF2-40B4-BE49-F238E27FC236}">
              <a16:creationId xmlns:a16="http://schemas.microsoft.com/office/drawing/2014/main" id="{F309DDE3-8DF6-4C76-8DB7-D69F55C7D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13</xdr:col>
      <xdr:colOff>0</xdr:colOff>
      <xdr:row>46</xdr:row>
      <xdr:rowOff>687600</xdr:rowOff>
    </xdr:to>
    <xdr:graphicFrame macro="">
      <xdr:nvGraphicFramePr>
        <xdr:cNvPr id="19" name="wyko3">
          <a:extLst>
            <a:ext uri="{FF2B5EF4-FFF2-40B4-BE49-F238E27FC236}">
              <a16:creationId xmlns:a16="http://schemas.microsoft.com/office/drawing/2014/main" id="{7882BFCB-E6D6-4E6A-A82C-5DF1869A7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0</xdr:colOff>
      <xdr:row>48</xdr:row>
      <xdr:rowOff>0</xdr:rowOff>
    </xdr:from>
    <xdr:to>
      <xdr:col>13</xdr:col>
      <xdr:colOff>0</xdr:colOff>
      <xdr:row>48</xdr:row>
      <xdr:rowOff>687600</xdr:rowOff>
    </xdr:to>
    <xdr:graphicFrame macro="">
      <xdr:nvGraphicFramePr>
        <xdr:cNvPr id="20" name="wyko3">
          <a:extLst>
            <a:ext uri="{FF2B5EF4-FFF2-40B4-BE49-F238E27FC236}">
              <a16:creationId xmlns:a16="http://schemas.microsoft.com/office/drawing/2014/main" id="{295F6502-602E-486A-A970-0816E18B6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0</xdr:colOff>
      <xdr:row>50</xdr:row>
      <xdr:rowOff>0</xdr:rowOff>
    </xdr:from>
    <xdr:to>
      <xdr:col>13</xdr:col>
      <xdr:colOff>0</xdr:colOff>
      <xdr:row>50</xdr:row>
      <xdr:rowOff>687600</xdr:rowOff>
    </xdr:to>
    <xdr:graphicFrame macro="">
      <xdr:nvGraphicFramePr>
        <xdr:cNvPr id="21" name="wyko3">
          <a:extLst>
            <a:ext uri="{FF2B5EF4-FFF2-40B4-BE49-F238E27FC236}">
              <a16:creationId xmlns:a16="http://schemas.microsoft.com/office/drawing/2014/main" id="{FB5D404C-4B8E-47A5-8F4F-738AFB7D3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0</xdr:colOff>
      <xdr:row>52</xdr:row>
      <xdr:rowOff>0</xdr:rowOff>
    </xdr:from>
    <xdr:to>
      <xdr:col>13</xdr:col>
      <xdr:colOff>0</xdr:colOff>
      <xdr:row>52</xdr:row>
      <xdr:rowOff>687600</xdr:rowOff>
    </xdr:to>
    <xdr:graphicFrame macro="">
      <xdr:nvGraphicFramePr>
        <xdr:cNvPr id="22" name="wyko3">
          <a:extLst>
            <a:ext uri="{FF2B5EF4-FFF2-40B4-BE49-F238E27FC236}">
              <a16:creationId xmlns:a16="http://schemas.microsoft.com/office/drawing/2014/main" id="{C9C1E294-D9DC-44EF-9802-21DCC8BC8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54</xdr:row>
      <xdr:rowOff>0</xdr:rowOff>
    </xdr:from>
    <xdr:to>
      <xdr:col>13</xdr:col>
      <xdr:colOff>0</xdr:colOff>
      <xdr:row>54</xdr:row>
      <xdr:rowOff>687600</xdr:rowOff>
    </xdr:to>
    <xdr:graphicFrame macro="">
      <xdr:nvGraphicFramePr>
        <xdr:cNvPr id="23" name="wyko3">
          <a:extLst>
            <a:ext uri="{FF2B5EF4-FFF2-40B4-BE49-F238E27FC236}">
              <a16:creationId xmlns:a16="http://schemas.microsoft.com/office/drawing/2014/main" id="{680B7FFC-082F-40D5-AC73-4E26AFC5A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</xdr:col>
      <xdr:colOff>0</xdr:colOff>
      <xdr:row>56</xdr:row>
      <xdr:rowOff>0</xdr:rowOff>
    </xdr:from>
    <xdr:to>
      <xdr:col>13</xdr:col>
      <xdr:colOff>0</xdr:colOff>
      <xdr:row>56</xdr:row>
      <xdr:rowOff>687600</xdr:rowOff>
    </xdr:to>
    <xdr:graphicFrame macro="">
      <xdr:nvGraphicFramePr>
        <xdr:cNvPr id="24" name="wyko3">
          <a:extLst>
            <a:ext uri="{FF2B5EF4-FFF2-40B4-BE49-F238E27FC236}">
              <a16:creationId xmlns:a16="http://schemas.microsoft.com/office/drawing/2014/main" id="{31DD2649-9E48-4F7C-98FC-11805F966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0</xdr:colOff>
      <xdr:row>58</xdr:row>
      <xdr:rowOff>0</xdr:rowOff>
    </xdr:from>
    <xdr:to>
      <xdr:col>13</xdr:col>
      <xdr:colOff>0</xdr:colOff>
      <xdr:row>58</xdr:row>
      <xdr:rowOff>687600</xdr:rowOff>
    </xdr:to>
    <xdr:graphicFrame macro="">
      <xdr:nvGraphicFramePr>
        <xdr:cNvPr id="27" name="wyko3">
          <a:extLst>
            <a:ext uri="{FF2B5EF4-FFF2-40B4-BE49-F238E27FC236}">
              <a16:creationId xmlns:a16="http://schemas.microsoft.com/office/drawing/2014/main" id="{D278F372-AACB-49F3-AC0C-B3C23198B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8</xdr:col>
      <xdr:colOff>0</xdr:colOff>
      <xdr:row>60</xdr:row>
      <xdr:rowOff>0</xdr:rowOff>
    </xdr:from>
    <xdr:to>
      <xdr:col>13</xdr:col>
      <xdr:colOff>0</xdr:colOff>
      <xdr:row>60</xdr:row>
      <xdr:rowOff>687600</xdr:rowOff>
    </xdr:to>
    <xdr:graphicFrame macro="">
      <xdr:nvGraphicFramePr>
        <xdr:cNvPr id="28" name="wyko3">
          <a:extLst>
            <a:ext uri="{FF2B5EF4-FFF2-40B4-BE49-F238E27FC236}">
              <a16:creationId xmlns:a16="http://schemas.microsoft.com/office/drawing/2014/main" id="{D76E8F29-DD34-492C-9C2A-6962C886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8</xdr:col>
      <xdr:colOff>0</xdr:colOff>
      <xdr:row>62</xdr:row>
      <xdr:rowOff>0</xdr:rowOff>
    </xdr:from>
    <xdr:to>
      <xdr:col>13</xdr:col>
      <xdr:colOff>0</xdr:colOff>
      <xdr:row>62</xdr:row>
      <xdr:rowOff>687600</xdr:rowOff>
    </xdr:to>
    <xdr:graphicFrame macro="">
      <xdr:nvGraphicFramePr>
        <xdr:cNvPr id="29" name="wyko3">
          <a:extLst>
            <a:ext uri="{FF2B5EF4-FFF2-40B4-BE49-F238E27FC236}">
              <a16:creationId xmlns:a16="http://schemas.microsoft.com/office/drawing/2014/main" id="{ECF00AEB-D7E0-46A0-8B5A-63A1200A6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8</xdr:col>
      <xdr:colOff>0</xdr:colOff>
      <xdr:row>64</xdr:row>
      <xdr:rowOff>0</xdr:rowOff>
    </xdr:from>
    <xdr:to>
      <xdr:col>13</xdr:col>
      <xdr:colOff>0</xdr:colOff>
      <xdr:row>64</xdr:row>
      <xdr:rowOff>687600</xdr:rowOff>
    </xdr:to>
    <xdr:graphicFrame macro="">
      <xdr:nvGraphicFramePr>
        <xdr:cNvPr id="30" name="wyko3">
          <a:extLst>
            <a:ext uri="{FF2B5EF4-FFF2-40B4-BE49-F238E27FC236}">
              <a16:creationId xmlns:a16="http://schemas.microsoft.com/office/drawing/2014/main" id="{47691A8C-4103-4D40-A00A-19586F4F6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</xdr:col>
      <xdr:colOff>0</xdr:colOff>
      <xdr:row>66</xdr:row>
      <xdr:rowOff>0</xdr:rowOff>
    </xdr:from>
    <xdr:to>
      <xdr:col>13</xdr:col>
      <xdr:colOff>0</xdr:colOff>
      <xdr:row>66</xdr:row>
      <xdr:rowOff>687600</xdr:rowOff>
    </xdr:to>
    <xdr:graphicFrame macro="">
      <xdr:nvGraphicFramePr>
        <xdr:cNvPr id="31" name="wyko3">
          <a:extLst>
            <a:ext uri="{FF2B5EF4-FFF2-40B4-BE49-F238E27FC236}">
              <a16:creationId xmlns:a16="http://schemas.microsoft.com/office/drawing/2014/main" id="{5E82C7CE-5CC6-4A05-B642-0A2C4D63A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8</xdr:col>
      <xdr:colOff>0</xdr:colOff>
      <xdr:row>68</xdr:row>
      <xdr:rowOff>0</xdr:rowOff>
    </xdr:from>
    <xdr:to>
      <xdr:col>13</xdr:col>
      <xdr:colOff>0</xdr:colOff>
      <xdr:row>68</xdr:row>
      <xdr:rowOff>687600</xdr:rowOff>
    </xdr:to>
    <xdr:graphicFrame macro="">
      <xdr:nvGraphicFramePr>
        <xdr:cNvPr id="32" name="wyko3">
          <a:extLst>
            <a:ext uri="{FF2B5EF4-FFF2-40B4-BE49-F238E27FC236}">
              <a16:creationId xmlns:a16="http://schemas.microsoft.com/office/drawing/2014/main" id="{04E7330C-A0C9-4229-9389-89957156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8</xdr:col>
      <xdr:colOff>0</xdr:colOff>
      <xdr:row>70</xdr:row>
      <xdr:rowOff>0</xdr:rowOff>
    </xdr:from>
    <xdr:to>
      <xdr:col>13</xdr:col>
      <xdr:colOff>0</xdr:colOff>
      <xdr:row>70</xdr:row>
      <xdr:rowOff>687600</xdr:rowOff>
    </xdr:to>
    <xdr:graphicFrame macro="">
      <xdr:nvGraphicFramePr>
        <xdr:cNvPr id="35" name="wyko3">
          <a:extLst>
            <a:ext uri="{FF2B5EF4-FFF2-40B4-BE49-F238E27FC236}">
              <a16:creationId xmlns:a16="http://schemas.microsoft.com/office/drawing/2014/main" id="{B291E4F5-62EF-49AF-907A-C0B48B5DB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8</xdr:col>
      <xdr:colOff>0</xdr:colOff>
      <xdr:row>73</xdr:row>
      <xdr:rowOff>0</xdr:rowOff>
    </xdr:from>
    <xdr:to>
      <xdr:col>13</xdr:col>
      <xdr:colOff>0</xdr:colOff>
      <xdr:row>73</xdr:row>
      <xdr:rowOff>687600</xdr:rowOff>
    </xdr:to>
    <xdr:graphicFrame macro="">
      <xdr:nvGraphicFramePr>
        <xdr:cNvPr id="38" name="wyko3">
          <a:extLst>
            <a:ext uri="{FF2B5EF4-FFF2-40B4-BE49-F238E27FC236}">
              <a16:creationId xmlns:a16="http://schemas.microsoft.com/office/drawing/2014/main" id="{2D84FA8A-F2FA-402A-B7A5-C46196DC8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8</xdr:col>
      <xdr:colOff>0</xdr:colOff>
      <xdr:row>75</xdr:row>
      <xdr:rowOff>0</xdr:rowOff>
    </xdr:from>
    <xdr:to>
      <xdr:col>13</xdr:col>
      <xdr:colOff>0</xdr:colOff>
      <xdr:row>75</xdr:row>
      <xdr:rowOff>687600</xdr:rowOff>
    </xdr:to>
    <xdr:graphicFrame macro="">
      <xdr:nvGraphicFramePr>
        <xdr:cNvPr id="39" name="wyko3">
          <a:extLst>
            <a:ext uri="{FF2B5EF4-FFF2-40B4-BE49-F238E27FC236}">
              <a16:creationId xmlns:a16="http://schemas.microsoft.com/office/drawing/2014/main" id="{091328B4-D5E8-4D2B-8574-BFB495A0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</xdr:col>
      <xdr:colOff>0</xdr:colOff>
      <xdr:row>77</xdr:row>
      <xdr:rowOff>0</xdr:rowOff>
    </xdr:from>
    <xdr:to>
      <xdr:col>13</xdr:col>
      <xdr:colOff>0</xdr:colOff>
      <xdr:row>77</xdr:row>
      <xdr:rowOff>687600</xdr:rowOff>
    </xdr:to>
    <xdr:graphicFrame macro="">
      <xdr:nvGraphicFramePr>
        <xdr:cNvPr id="40" name="wyko3">
          <a:extLst>
            <a:ext uri="{FF2B5EF4-FFF2-40B4-BE49-F238E27FC236}">
              <a16:creationId xmlns:a16="http://schemas.microsoft.com/office/drawing/2014/main" id="{DC9AF622-53B1-4990-832B-342838BBA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8</xdr:col>
      <xdr:colOff>0</xdr:colOff>
      <xdr:row>79</xdr:row>
      <xdr:rowOff>0</xdr:rowOff>
    </xdr:from>
    <xdr:to>
      <xdr:col>13</xdr:col>
      <xdr:colOff>0</xdr:colOff>
      <xdr:row>79</xdr:row>
      <xdr:rowOff>687600</xdr:rowOff>
    </xdr:to>
    <xdr:graphicFrame macro="">
      <xdr:nvGraphicFramePr>
        <xdr:cNvPr id="41" name="wyko3">
          <a:extLst>
            <a:ext uri="{FF2B5EF4-FFF2-40B4-BE49-F238E27FC236}">
              <a16:creationId xmlns:a16="http://schemas.microsoft.com/office/drawing/2014/main" id="{473D2570-AEF3-4F2B-A0B1-A3745B840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13</xdr:col>
      <xdr:colOff>0</xdr:colOff>
      <xdr:row>81</xdr:row>
      <xdr:rowOff>687600</xdr:rowOff>
    </xdr:to>
    <xdr:graphicFrame macro="">
      <xdr:nvGraphicFramePr>
        <xdr:cNvPr id="42" name="wyko3">
          <a:extLst>
            <a:ext uri="{FF2B5EF4-FFF2-40B4-BE49-F238E27FC236}">
              <a16:creationId xmlns:a16="http://schemas.microsoft.com/office/drawing/2014/main" id="{5D5A02B1-005E-4438-A969-0D07C9532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8</xdr:col>
      <xdr:colOff>0</xdr:colOff>
      <xdr:row>83</xdr:row>
      <xdr:rowOff>0</xdr:rowOff>
    </xdr:from>
    <xdr:to>
      <xdr:col>13</xdr:col>
      <xdr:colOff>0</xdr:colOff>
      <xdr:row>83</xdr:row>
      <xdr:rowOff>687600</xdr:rowOff>
    </xdr:to>
    <xdr:graphicFrame macro="">
      <xdr:nvGraphicFramePr>
        <xdr:cNvPr id="56" name="wyko3">
          <a:extLst>
            <a:ext uri="{FF2B5EF4-FFF2-40B4-BE49-F238E27FC236}">
              <a16:creationId xmlns:a16="http://schemas.microsoft.com/office/drawing/2014/main" id="{C2698469-9DC8-4738-BCF8-DB25BA274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8</xdr:col>
      <xdr:colOff>0</xdr:colOff>
      <xdr:row>85</xdr:row>
      <xdr:rowOff>0</xdr:rowOff>
    </xdr:from>
    <xdr:to>
      <xdr:col>13</xdr:col>
      <xdr:colOff>0</xdr:colOff>
      <xdr:row>85</xdr:row>
      <xdr:rowOff>687600</xdr:rowOff>
    </xdr:to>
    <xdr:graphicFrame macro="">
      <xdr:nvGraphicFramePr>
        <xdr:cNvPr id="58" name="wyko3">
          <a:extLst>
            <a:ext uri="{FF2B5EF4-FFF2-40B4-BE49-F238E27FC236}">
              <a16:creationId xmlns:a16="http://schemas.microsoft.com/office/drawing/2014/main" id="{33BB494F-5C89-4A88-829D-3C1F5BD7A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</xdr:col>
      <xdr:colOff>0</xdr:colOff>
      <xdr:row>87</xdr:row>
      <xdr:rowOff>0</xdr:rowOff>
    </xdr:from>
    <xdr:to>
      <xdr:col>13</xdr:col>
      <xdr:colOff>0</xdr:colOff>
      <xdr:row>87</xdr:row>
      <xdr:rowOff>687600</xdr:rowOff>
    </xdr:to>
    <xdr:graphicFrame macro="">
      <xdr:nvGraphicFramePr>
        <xdr:cNvPr id="71" name="wyko3">
          <a:extLst>
            <a:ext uri="{FF2B5EF4-FFF2-40B4-BE49-F238E27FC236}">
              <a16:creationId xmlns:a16="http://schemas.microsoft.com/office/drawing/2014/main" id="{CB7C1CFC-912F-4A17-BE98-F4A251524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</xdr:col>
      <xdr:colOff>0</xdr:colOff>
      <xdr:row>89</xdr:row>
      <xdr:rowOff>0</xdr:rowOff>
    </xdr:from>
    <xdr:to>
      <xdr:col>13</xdr:col>
      <xdr:colOff>0</xdr:colOff>
      <xdr:row>89</xdr:row>
      <xdr:rowOff>687600</xdr:rowOff>
    </xdr:to>
    <xdr:graphicFrame macro="">
      <xdr:nvGraphicFramePr>
        <xdr:cNvPr id="72" name="wyko3">
          <a:extLst>
            <a:ext uri="{FF2B5EF4-FFF2-40B4-BE49-F238E27FC236}">
              <a16:creationId xmlns:a16="http://schemas.microsoft.com/office/drawing/2014/main" id="{4848B527-2DAE-493F-AD4F-3458FC08E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8</xdr:col>
      <xdr:colOff>0</xdr:colOff>
      <xdr:row>92</xdr:row>
      <xdr:rowOff>0</xdr:rowOff>
    </xdr:from>
    <xdr:to>
      <xdr:col>13</xdr:col>
      <xdr:colOff>0</xdr:colOff>
      <xdr:row>92</xdr:row>
      <xdr:rowOff>687600</xdr:rowOff>
    </xdr:to>
    <xdr:graphicFrame macro="">
      <xdr:nvGraphicFramePr>
        <xdr:cNvPr id="73" name="wyko3">
          <a:extLst>
            <a:ext uri="{FF2B5EF4-FFF2-40B4-BE49-F238E27FC236}">
              <a16:creationId xmlns:a16="http://schemas.microsoft.com/office/drawing/2014/main" id="{DB85AD9F-BFA5-4A3F-9E23-E15238111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13</xdr:col>
      <xdr:colOff>0</xdr:colOff>
      <xdr:row>94</xdr:row>
      <xdr:rowOff>687600</xdr:rowOff>
    </xdr:to>
    <xdr:graphicFrame macro="">
      <xdr:nvGraphicFramePr>
        <xdr:cNvPr id="74" name="wyko3">
          <a:extLst>
            <a:ext uri="{FF2B5EF4-FFF2-40B4-BE49-F238E27FC236}">
              <a16:creationId xmlns:a16="http://schemas.microsoft.com/office/drawing/2014/main" id="{EA511F21-BEDB-45E2-814C-E4774FB95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8</xdr:col>
      <xdr:colOff>0</xdr:colOff>
      <xdr:row>96</xdr:row>
      <xdr:rowOff>0</xdr:rowOff>
    </xdr:from>
    <xdr:to>
      <xdr:col>13</xdr:col>
      <xdr:colOff>0</xdr:colOff>
      <xdr:row>96</xdr:row>
      <xdr:rowOff>687600</xdr:rowOff>
    </xdr:to>
    <xdr:graphicFrame macro="">
      <xdr:nvGraphicFramePr>
        <xdr:cNvPr id="76" name="wyko3">
          <a:extLst>
            <a:ext uri="{FF2B5EF4-FFF2-40B4-BE49-F238E27FC236}">
              <a16:creationId xmlns:a16="http://schemas.microsoft.com/office/drawing/2014/main" id="{673A747F-15C7-49F6-8118-78A8EB684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</xdr:col>
      <xdr:colOff>0</xdr:colOff>
      <xdr:row>98</xdr:row>
      <xdr:rowOff>0</xdr:rowOff>
    </xdr:from>
    <xdr:to>
      <xdr:col>13</xdr:col>
      <xdr:colOff>0</xdr:colOff>
      <xdr:row>98</xdr:row>
      <xdr:rowOff>687600</xdr:rowOff>
    </xdr:to>
    <xdr:graphicFrame macro="">
      <xdr:nvGraphicFramePr>
        <xdr:cNvPr id="83" name="wyko3">
          <a:extLst>
            <a:ext uri="{FF2B5EF4-FFF2-40B4-BE49-F238E27FC236}">
              <a16:creationId xmlns:a16="http://schemas.microsoft.com/office/drawing/2014/main" id="{631C314F-0420-4054-BC87-8601B134B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8</xdr:col>
      <xdr:colOff>0</xdr:colOff>
      <xdr:row>100</xdr:row>
      <xdr:rowOff>0</xdr:rowOff>
    </xdr:from>
    <xdr:to>
      <xdr:col>13</xdr:col>
      <xdr:colOff>0</xdr:colOff>
      <xdr:row>100</xdr:row>
      <xdr:rowOff>687600</xdr:rowOff>
    </xdr:to>
    <xdr:graphicFrame macro="">
      <xdr:nvGraphicFramePr>
        <xdr:cNvPr id="84" name="wyko3">
          <a:extLst>
            <a:ext uri="{FF2B5EF4-FFF2-40B4-BE49-F238E27FC236}">
              <a16:creationId xmlns:a16="http://schemas.microsoft.com/office/drawing/2014/main" id="{0924BEBE-A954-4F84-A719-E927275B1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8</xdr:col>
      <xdr:colOff>0</xdr:colOff>
      <xdr:row>103</xdr:row>
      <xdr:rowOff>0</xdr:rowOff>
    </xdr:from>
    <xdr:to>
      <xdr:col>13</xdr:col>
      <xdr:colOff>0</xdr:colOff>
      <xdr:row>103</xdr:row>
      <xdr:rowOff>687600</xdr:rowOff>
    </xdr:to>
    <xdr:graphicFrame macro="">
      <xdr:nvGraphicFramePr>
        <xdr:cNvPr id="87" name="wyko3">
          <a:extLst>
            <a:ext uri="{FF2B5EF4-FFF2-40B4-BE49-F238E27FC236}">
              <a16:creationId xmlns:a16="http://schemas.microsoft.com/office/drawing/2014/main" id="{497D5BCC-B23E-4F8C-9DB0-53DF73A3F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</xdr:col>
      <xdr:colOff>0</xdr:colOff>
      <xdr:row>105</xdr:row>
      <xdr:rowOff>0</xdr:rowOff>
    </xdr:from>
    <xdr:to>
      <xdr:col>13</xdr:col>
      <xdr:colOff>0</xdr:colOff>
      <xdr:row>105</xdr:row>
      <xdr:rowOff>687600</xdr:rowOff>
    </xdr:to>
    <xdr:graphicFrame macro="">
      <xdr:nvGraphicFramePr>
        <xdr:cNvPr id="88" name="wyko3">
          <a:extLst>
            <a:ext uri="{FF2B5EF4-FFF2-40B4-BE49-F238E27FC236}">
              <a16:creationId xmlns:a16="http://schemas.microsoft.com/office/drawing/2014/main" id="{EEC3906F-7721-4C4D-A190-5049AEDEA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13</xdr:col>
      <xdr:colOff>0</xdr:colOff>
      <xdr:row>107</xdr:row>
      <xdr:rowOff>687600</xdr:rowOff>
    </xdr:to>
    <xdr:graphicFrame macro="">
      <xdr:nvGraphicFramePr>
        <xdr:cNvPr id="89" name="wyko3">
          <a:extLst>
            <a:ext uri="{FF2B5EF4-FFF2-40B4-BE49-F238E27FC236}">
              <a16:creationId xmlns:a16="http://schemas.microsoft.com/office/drawing/2014/main" id="{3D9BB1FB-0E88-4067-AB85-4AADCB926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</xdr:col>
      <xdr:colOff>0</xdr:colOff>
      <xdr:row>109</xdr:row>
      <xdr:rowOff>0</xdr:rowOff>
    </xdr:from>
    <xdr:to>
      <xdr:col>13</xdr:col>
      <xdr:colOff>0</xdr:colOff>
      <xdr:row>109</xdr:row>
      <xdr:rowOff>687600</xdr:rowOff>
    </xdr:to>
    <xdr:graphicFrame macro="">
      <xdr:nvGraphicFramePr>
        <xdr:cNvPr id="92" name="wyko3">
          <a:extLst>
            <a:ext uri="{FF2B5EF4-FFF2-40B4-BE49-F238E27FC236}">
              <a16:creationId xmlns:a16="http://schemas.microsoft.com/office/drawing/2014/main" id="{3338CD11-2B1D-40D6-AF84-352139E09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8</xdr:col>
      <xdr:colOff>0</xdr:colOff>
      <xdr:row>111</xdr:row>
      <xdr:rowOff>0</xdr:rowOff>
    </xdr:from>
    <xdr:to>
      <xdr:col>13</xdr:col>
      <xdr:colOff>0</xdr:colOff>
      <xdr:row>111</xdr:row>
      <xdr:rowOff>687600</xdr:rowOff>
    </xdr:to>
    <xdr:graphicFrame macro="">
      <xdr:nvGraphicFramePr>
        <xdr:cNvPr id="93" name="wyko3">
          <a:extLst>
            <a:ext uri="{FF2B5EF4-FFF2-40B4-BE49-F238E27FC236}">
              <a16:creationId xmlns:a16="http://schemas.microsoft.com/office/drawing/2014/main" id="{8F8C1ACE-6FAD-40B8-AAF0-3B4AA7FC9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8</xdr:col>
      <xdr:colOff>0</xdr:colOff>
      <xdr:row>114</xdr:row>
      <xdr:rowOff>0</xdr:rowOff>
    </xdr:from>
    <xdr:to>
      <xdr:col>13</xdr:col>
      <xdr:colOff>0</xdr:colOff>
      <xdr:row>114</xdr:row>
      <xdr:rowOff>687600</xdr:rowOff>
    </xdr:to>
    <xdr:graphicFrame macro="">
      <xdr:nvGraphicFramePr>
        <xdr:cNvPr id="94" name="wyko3">
          <a:extLst>
            <a:ext uri="{FF2B5EF4-FFF2-40B4-BE49-F238E27FC236}">
              <a16:creationId xmlns:a16="http://schemas.microsoft.com/office/drawing/2014/main" id="{A4D1F1F7-BFEA-4012-A539-C076B8ABE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8</xdr:col>
      <xdr:colOff>0</xdr:colOff>
      <xdr:row>116</xdr:row>
      <xdr:rowOff>0</xdr:rowOff>
    </xdr:from>
    <xdr:to>
      <xdr:col>13</xdr:col>
      <xdr:colOff>0</xdr:colOff>
      <xdr:row>116</xdr:row>
      <xdr:rowOff>687600</xdr:rowOff>
    </xdr:to>
    <xdr:graphicFrame macro="">
      <xdr:nvGraphicFramePr>
        <xdr:cNvPr id="95" name="wyko3">
          <a:extLst>
            <a:ext uri="{FF2B5EF4-FFF2-40B4-BE49-F238E27FC236}">
              <a16:creationId xmlns:a16="http://schemas.microsoft.com/office/drawing/2014/main" id="{3B3F033B-F631-43C4-B6BD-CAE3501E0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8</xdr:col>
      <xdr:colOff>0</xdr:colOff>
      <xdr:row>118</xdr:row>
      <xdr:rowOff>0</xdr:rowOff>
    </xdr:from>
    <xdr:to>
      <xdr:col>13</xdr:col>
      <xdr:colOff>0</xdr:colOff>
      <xdr:row>118</xdr:row>
      <xdr:rowOff>687600</xdr:rowOff>
    </xdr:to>
    <xdr:graphicFrame macro="">
      <xdr:nvGraphicFramePr>
        <xdr:cNvPr id="96" name="wyko3">
          <a:extLst>
            <a:ext uri="{FF2B5EF4-FFF2-40B4-BE49-F238E27FC236}">
              <a16:creationId xmlns:a16="http://schemas.microsoft.com/office/drawing/2014/main" id="{BF1DDAD9-D4A6-45D6-AC23-70EBCE604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0.7565</cdr:x>
      <cdr:y>0.30883</cdr:y>
    </cdr:from>
    <cdr:to>
      <cdr:x>0.82427</cdr:x>
      <cdr:y>0.53705</cdr:y>
    </cdr:to>
    <cdr:cxnSp macro="">
      <cdr:nvCxnSpPr>
        <cdr:cNvPr id="2" name="Łącznik prosty ze strzałką 1">
          <a:extLst xmlns:a="http://schemas.openxmlformats.org/drawingml/2006/main">
            <a:ext uri="{FF2B5EF4-FFF2-40B4-BE49-F238E27FC236}">
              <a16:creationId xmlns:a16="http://schemas.microsoft.com/office/drawing/2014/main" id="{EFA48F72-7A95-4F2B-A5C3-56194BE1E3EE}"/>
            </a:ext>
          </a:extLst>
        </cdr:cNvPr>
        <cdr:cNvCxnSpPr/>
      </cdr:nvCxnSpPr>
      <cdr:spPr>
        <a:xfrm xmlns:a="http://schemas.openxmlformats.org/drawingml/2006/main" flipH="1">
          <a:off x="9144000" y="451138"/>
          <a:ext cx="819150" cy="333375"/>
        </a:xfrm>
        <a:prstGeom xmlns:a="http://schemas.openxmlformats.org/drawingml/2006/main" prst="straightConnector1">
          <a:avLst/>
        </a:prstGeom>
        <a:ln xmlns:a="http://schemas.openxmlformats.org/drawingml/2006/main" w="9525" cap="flat" cmpd="sng" algn="ctr">
          <a:solidFill>
            <a:schemeClr val="bg1">
              <a:lumMod val="65000"/>
            </a:schemeClr>
          </a:solidFill>
          <a:prstDash val="solid"/>
          <a:round/>
          <a:headEnd type="none" w="med" len="med"/>
          <a:tailEnd type="arrow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0.33448</cdr:x>
      <cdr:y>0.31045</cdr:y>
    </cdr:from>
    <cdr:to>
      <cdr:x>0.33458</cdr:x>
      <cdr:y>0.47711</cdr:y>
    </cdr:to>
    <cdr:cxnSp macro="">
      <cdr:nvCxnSpPr>
        <cdr:cNvPr id="3" name="Łącznik prosty ze strzałką 2">
          <a:extLst xmlns:a="http://schemas.openxmlformats.org/drawingml/2006/main">
            <a:ext uri="{FF2B5EF4-FFF2-40B4-BE49-F238E27FC236}">
              <a16:creationId xmlns:a16="http://schemas.microsoft.com/office/drawing/2014/main" id="{B4285CBA-58E8-4DBC-7DE1-9413925E40B0}"/>
            </a:ext>
          </a:extLst>
        </cdr:cNvPr>
        <cdr:cNvCxnSpPr/>
      </cdr:nvCxnSpPr>
      <cdr:spPr>
        <a:xfrm xmlns:a="http://schemas.openxmlformats.org/drawingml/2006/main" flipH="1">
          <a:off x="4053138" y="452778"/>
          <a:ext cx="1207" cy="243049"/>
        </a:xfrm>
        <a:prstGeom xmlns:a="http://schemas.openxmlformats.org/drawingml/2006/main" prst="straightConnector1">
          <a:avLst/>
        </a:prstGeom>
        <a:ln xmlns:a="http://schemas.openxmlformats.org/drawingml/2006/main" w="9525" cap="flat" cmpd="sng" algn="ctr">
          <a:solidFill>
            <a:schemeClr val="bg1">
              <a:lumMod val="65000"/>
            </a:schemeClr>
          </a:solidFill>
          <a:prstDash val="solid"/>
          <a:round/>
          <a:headEnd type="none" w="med" len="med"/>
          <a:tailEnd type="arrow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0.51917</cdr:x>
      <cdr:y>0.26759</cdr:y>
    </cdr:from>
    <cdr:to>
      <cdr:x>0.51935</cdr:x>
      <cdr:y>0.41168</cdr:y>
    </cdr:to>
    <cdr:cxnSp macro="">
      <cdr:nvCxnSpPr>
        <cdr:cNvPr id="5" name="Łącznik prosty ze strzałką 4">
          <a:extLst xmlns:a="http://schemas.openxmlformats.org/drawingml/2006/main">
            <a:ext uri="{FF2B5EF4-FFF2-40B4-BE49-F238E27FC236}">
              <a16:creationId xmlns:a16="http://schemas.microsoft.com/office/drawing/2014/main" id="{FD86B781-1A96-20EB-CB31-6F0B3A28131C}"/>
            </a:ext>
          </a:extLst>
        </cdr:cNvPr>
        <cdr:cNvCxnSpPr/>
      </cdr:nvCxnSpPr>
      <cdr:spPr>
        <a:xfrm xmlns:a="http://schemas.openxmlformats.org/drawingml/2006/main">
          <a:off x="6299095" y="392387"/>
          <a:ext cx="2185" cy="211301"/>
        </a:xfrm>
        <a:prstGeom xmlns:a="http://schemas.openxmlformats.org/drawingml/2006/main" prst="straightConnector1">
          <a:avLst/>
        </a:prstGeom>
        <a:ln xmlns:a="http://schemas.openxmlformats.org/drawingml/2006/main" w="9525" cap="flat" cmpd="sng" algn="ctr">
          <a:solidFill>
            <a:schemeClr val="bg1">
              <a:lumMod val="65000"/>
            </a:schemeClr>
          </a:solidFill>
          <a:prstDash val="solid"/>
          <a:round/>
          <a:headEnd type="none" w="med" len="med"/>
          <a:tailEnd type="arrow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0.68204</cdr:x>
      <cdr:y>0.29447</cdr:y>
    </cdr:from>
    <cdr:to>
      <cdr:x>0.68214</cdr:x>
      <cdr:y>0.46112</cdr:y>
    </cdr:to>
    <cdr:cxnSp macro="">
      <cdr:nvCxnSpPr>
        <cdr:cNvPr id="7" name="Łącznik prosty ze strzałką 6">
          <a:extLst xmlns:a="http://schemas.openxmlformats.org/drawingml/2006/main">
            <a:ext uri="{FF2B5EF4-FFF2-40B4-BE49-F238E27FC236}">
              <a16:creationId xmlns:a16="http://schemas.microsoft.com/office/drawing/2014/main" id="{16455C7B-09C4-AAC7-4173-23D715287E4F}"/>
            </a:ext>
          </a:extLst>
        </cdr:cNvPr>
        <cdr:cNvCxnSpPr/>
      </cdr:nvCxnSpPr>
      <cdr:spPr>
        <a:xfrm xmlns:a="http://schemas.openxmlformats.org/drawingml/2006/main" flipH="1">
          <a:off x="8275145" y="431800"/>
          <a:ext cx="1209" cy="244374"/>
        </a:xfrm>
        <a:prstGeom xmlns:a="http://schemas.openxmlformats.org/drawingml/2006/main" prst="straightConnector1">
          <a:avLst/>
        </a:prstGeom>
        <a:ln xmlns:a="http://schemas.openxmlformats.org/drawingml/2006/main" w="9525" cap="flat" cmpd="sng" algn="ctr">
          <a:solidFill>
            <a:schemeClr val="bg1">
              <a:lumMod val="65000"/>
            </a:schemeClr>
          </a:solidFill>
          <a:prstDash val="solid"/>
          <a:round/>
          <a:headEnd type="none" w="med" len="med"/>
          <a:tailEnd type="arrow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25</xdr:row>
      <xdr:rowOff>142875</xdr:rowOff>
    </xdr:from>
    <xdr:to>
      <xdr:col>4</xdr:col>
      <xdr:colOff>1582650</xdr:colOff>
      <xdr:row>25</xdr:row>
      <xdr:rowOff>502875</xdr:rowOff>
    </xdr:to>
    <xdr:sp macro="" textlink="">
      <xdr:nvSpPr>
        <xdr:cNvPr id="2" name="Prostokąt zaokrąglony 2">
          <a:hlinkClick xmlns:r="http://schemas.openxmlformats.org/officeDocument/2006/relationships" r:id="rId1" tooltip="Przejdź do wskaźników fluktuacji."/>
          <a:extLst>
            <a:ext uri="{FF2B5EF4-FFF2-40B4-BE49-F238E27FC236}">
              <a16:creationId xmlns:a16="http://schemas.microsoft.com/office/drawing/2014/main" id="{51267C31-882E-4D6D-A30A-A9C60F9CD110}"/>
            </a:ext>
          </a:extLst>
        </xdr:cNvPr>
        <xdr:cNvSpPr/>
      </xdr:nvSpPr>
      <xdr:spPr>
        <a:xfrm>
          <a:off x="333375" y="1457325"/>
          <a:ext cx="3240000" cy="360000"/>
        </a:xfrm>
        <a:prstGeom prst="roundRect">
          <a:avLst/>
        </a:prstGeom>
        <a:solidFill>
          <a:srgbClr val="669900"/>
        </a:solidFill>
        <a:ln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050" b="0">
              <a:ln>
                <a:noFill/>
              </a:ln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FLUKTUACJA</a:t>
          </a:r>
          <a:endParaRPr lang="pl-PL" sz="1050" b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1638300</xdr:colOff>
      <xdr:row>25</xdr:row>
      <xdr:rowOff>144825</xdr:rowOff>
    </xdr:from>
    <xdr:to>
      <xdr:col>8</xdr:col>
      <xdr:colOff>687300</xdr:colOff>
      <xdr:row>26</xdr:row>
      <xdr:rowOff>0</xdr:rowOff>
    </xdr:to>
    <xdr:sp macro="" textlink="">
      <xdr:nvSpPr>
        <xdr:cNvPr id="3" name="Prostokąt zaokrąglony 3">
          <a:hlinkClick xmlns:r="http://schemas.openxmlformats.org/officeDocument/2006/relationships" r:id="rId2" tooltip="Przejdź do wskaźników absencji."/>
          <a:extLst>
            <a:ext uri="{FF2B5EF4-FFF2-40B4-BE49-F238E27FC236}">
              <a16:creationId xmlns:a16="http://schemas.microsoft.com/office/drawing/2014/main" id="{923DF93A-7291-432D-AEB9-E9951D00ED51}"/>
            </a:ext>
          </a:extLst>
        </xdr:cNvPr>
        <xdr:cNvSpPr/>
      </xdr:nvSpPr>
      <xdr:spPr>
        <a:xfrm>
          <a:off x="3629025" y="1459275"/>
          <a:ext cx="3240000" cy="360000"/>
        </a:xfrm>
        <a:prstGeom prst="roundRect">
          <a:avLst/>
        </a:prstGeom>
        <a:solidFill>
          <a:srgbClr val="669900"/>
        </a:solidFill>
        <a:ln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050" b="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ABSENCJA</a:t>
          </a:r>
        </a:p>
      </xdr:txBody>
    </xdr:sp>
    <xdr:clientData/>
  </xdr:twoCellAnchor>
  <xdr:twoCellAnchor>
    <xdr:from>
      <xdr:col>8</xdr:col>
      <xdr:colOff>734292</xdr:colOff>
      <xdr:row>25</xdr:row>
      <xdr:rowOff>144825</xdr:rowOff>
    </xdr:from>
    <xdr:to>
      <xdr:col>11</xdr:col>
      <xdr:colOff>831042</xdr:colOff>
      <xdr:row>26</xdr:row>
      <xdr:rowOff>0</xdr:rowOff>
    </xdr:to>
    <xdr:sp macro="" textlink="">
      <xdr:nvSpPr>
        <xdr:cNvPr id="4" name="Prostokąt zaokrąglony 4">
          <a:hlinkClick xmlns:r="http://schemas.openxmlformats.org/officeDocument/2006/relationships" r:id="rId3" tooltip="Przejdź do wskaźników efektywności pracy."/>
          <a:extLst>
            <a:ext uri="{FF2B5EF4-FFF2-40B4-BE49-F238E27FC236}">
              <a16:creationId xmlns:a16="http://schemas.microsoft.com/office/drawing/2014/main" id="{74F1871B-AE29-4ADD-ABB1-13BC0B46A588}"/>
            </a:ext>
          </a:extLst>
        </xdr:cNvPr>
        <xdr:cNvSpPr/>
      </xdr:nvSpPr>
      <xdr:spPr>
        <a:xfrm>
          <a:off x="6916017" y="1459275"/>
          <a:ext cx="3240000" cy="360000"/>
        </a:xfrm>
        <a:prstGeom prst="roundRect">
          <a:avLst/>
        </a:prstGeom>
        <a:solidFill>
          <a:srgbClr val="669900"/>
        </a:solidFill>
        <a:ln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05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EFEKTYWNOŚĆ PRACY</a:t>
          </a:r>
        </a:p>
      </xdr:txBody>
    </xdr:sp>
    <xdr:clientData/>
  </xdr:twoCellAnchor>
  <xdr:twoCellAnchor>
    <xdr:from>
      <xdr:col>3</xdr:col>
      <xdr:colOff>293035</xdr:colOff>
      <xdr:row>28</xdr:row>
      <xdr:rowOff>152400</xdr:rowOff>
    </xdr:from>
    <xdr:to>
      <xdr:col>14</xdr:col>
      <xdr:colOff>539442</xdr:colOff>
      <xdr:row>30</xdr:row>
      <xdr:rowOff>590550</xdr:rowOff>
    </xdr:to>
    <xdr:graphicFrame macro="">
      <xdr:nvGraphicFramePr>
        <xdr:cNvPr id="58" name="opis">
          <a:extLst>
            <a:ext uri="{FF2B5EF4-FFF2-40B4-BE49-F238E27FC236}">
              <a16:creationId xmlns:a16="http://schemas.microsoft.com/office/drawing/2014/main" id="{98523639-10E4-4B4C-93D5-10169A957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1266825</xdr:colOff>
      <xdr:row>29</xdr:row>
      <xdr:rowOff>28575</xdr:rowOff>
    </xdr:from>
    <xdr:to>
      <xdr:col>4</xdr:col>
      <xdr:colOff>2033095</xdr:colOff>
      <xdr:row>29</xdr:row>
      <xdr:rowOff>430267</xdr:rowOff>
    </xdr:to>
    <xdr:cxnSp macro="">
      <xdr:nvCxnSpPr>
        <xdr:cNvPr id="59" name="Łącznik prosty ze strzałką 58">
          <a:extLst>
            <a:ext uri="{FF2B5EF4-FFF2-40B4-BE49-F238E27FC236}">
              <a16:creationId xmlns:a16="http://schemas.microsoft.com/office/drawing/2014/main" id="{02E57028-B6F5-49F7-AD71-FCA43C1F28AF}"/>
            </a:ext>
          </a:extLst>
        </xdr:cNvPr>
        <xdr:cNvCxnSpPr/>
      </xdr:nvCxnSpPr>
      <xdr:spPr>
        <a:xfrm>
          <a:off x="3524250" y="3295650"/>
          <a:ext cx="766270" cy="401692"/>
        </a:xfrm>
        <a:prstGeom prst="straightConnector1">
          <a:avLst/>
        </a:prstGeom>
        <a:ln w="9525" cap="flat" cmpd="sng" algn="ctr">
          <a:solidFill>
            <a:schemeClr val="bg1">
              <a:lumMod val="65000"/>
            </a:schemeClr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826683</xdr:colOff>
      <xdr:row>31</xdr:row>
      <xdr:rowOff>228247</xdr:rowOff>
    </xdr:from>
    <xdr:to>
      <xdr:col>8</xdr:col>
      <xdr:colOff>1006142</xdr:colOff>
      <xdr:row>31</xdr:row>
      <xdr:rowOff>409073</xdr:rowOff>
    </xdr:to>
    <xdr:pic>
      <xdr:nvPicPr>
        <xdr:cNvPr id="57" name="Obraz 56">
          <a:hlinkClick xmlns:r="http://schemas.openxmlformats.org/officeDocument/2006/relationships" r:id="rId5" tooltip="    5% wyników jest równych lub niższych od tej wartości."/>
          <a:extLst>
            <a:ext uri="{FF2B5EF4-FFF2-40B4-BE49-F238E27FC236}">
              <a16:creationId xmlns:a16="http://schemas.microsoft.com/office/drawing/2014/main" id="{BDB1A803-D23B-486F-81AE-EFE281C2F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408" y="2933347"/>
          <a:ext cx="179459" cy="180826"/>
        </a:xfrm>
        <a:prstGeom prst="rect">
          <a:avLst/>
        </a:prstGeom>
      </xdr:spPr>
    </xdr:pic>
    <xdr:clientData/>
  </xdr:twoCellAnchor>
  <xdr:twoCellAnchor editAs="oneCell">
    <xdr:from>
      <xdr:col>9</xdr:col>
      <xdr:colOff>695793</xdr:colOff>
      <xdr:row>31</xdr:row>
      <xdr:rowOff>233111</xdr:rowOff>
    </xdr:from>
    <xdr:to>
      <xdr:col>9</xdr:col>
      <xdr:colOff>875793</xdr:colOff>
      <xdr:row>31</xdr:row>
      <xdr:rowOff>413111</xdr:rowOff>
    </xdr:to>
    <xdr:pic>
      <xdr:nvPicPr>
        <xdr:cNvPr id="60" name="Obraz 59">
          <a:hlinkClick xmlns:r="http://schemas.openxmlformats.org/officeDocument/2006/relationships" r:id="rId7" tooltip="    25% wyników jest równych lub niższych od tej wartości."/>
          <a:extLst>
            <a:ext uri="{FF2B5EF4-FFF2-40B4-BE49-F238E27FC236}">
              <a16:creationId xmlns:a16="http://schemas.microsoft.com/office/drawing/2014/main" id="{B144D62E-F0FD-46F2-B1B9-14B48FE19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5268" y="2938211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691816</xdr:colOff>
      <xdr:row>31</xdr:row>
      <xdr:rowOff>230606</xdr:rowOff>
    </xdr:from>
    <xdr:to>
      <xdr:col>11</xdr:col>
      <xdr:colOff>871816</xdr:colOff>
      <xdr:row>31</xdr:row>
      <xdr:rowOff>410606</xdr:rowOff>
    </xdr:to>
    <xdr:pic>
      <xdr:nvPicPr>
        <xdr:cNvPr id="62" name="Obraz 61">
          <a:hlinkClick xmlns:r="http://schemas.openxmlformats.org/officeDocument/2006/relationships" r:id="rId9" tooltip="    75% wyników jest równych lub niższych od tej wartości."/>
          <a:extLst>
            <a:ext uri="{FF2B5EF4-FFF2-40B4-BE49-F238E27FC236}">
              <a16:creationId xmlns:a16="http://schemas.microsoft.com/office/drawing/2014/main" id="{569EC776-142A-403A-9D86-22627D1F2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791" y="2935706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858602</xdr:colOff>
      <xdr:row>31</xdr:row>
      <xdr:rowOff>232172</xdr:rowOff>
    </xdr:from>
    <xdr:to>
      <xdr:col>12</xdr:col>
      <xdr:colOff>1038602</xdr:colOff>
      <xdr:row>31</xdr:row>
      <xdr:rowOff>412172</xdr:rowOff>
    </xdr:to>
    <xdr:pic>
      <xdr:nvPicPr>
        <xdr:cNvPr id="63" name="Obraz 62">
          <a:hlinkClick xmlns:r="http://schemas.openxmlformats.org/officeDocument/2006/relationships" r:id="rId10" tooltip="    95% wyników jest równych lub niższych od tej wartości."/>
          <a:extLst>
            <a:ext uri="{FF2B5EF4-FFF2-40B4-BE49-F238E27FC236}">
              <a16:creationId xmlns:a16="http://schemas.microsoft.com/office/drawing/2014/main" id="{5DE5F3CA-AD13-4EA0-87F0-60446C331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1327" y="2937272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924274</xdr:colOff>
      <xdr:row>31</xdr:row>
      <xdr:rowOff>223649</xdr:rowOff>
    </xdr:from>
    <xdr:to>
      <xdr:col>14</xdr:col>
      <xdr:colOff>56524</xdr:colOff>
      <xdr:row>31</xdr:row>
      <xdr:rowOff>403649</xdr:rowOff>
    </xdr:to>
    <xdr:pic>
      <xdr:nvPicPr>
        <xdr:cNvPr id="64" name="Obraz 63">
          <a:hlinkClick xmlns:r="http://schemas.openxmlformats.org/officeDocument/2006/relationships" r:id="rId11" tooltip="    Wartość, o jaką przeciętnie różnią się wyniki od średniej."/>
          <a:extLst>
            <a:ext uri="{FF2B5EF4-FFF2-40B4-BE49-F238E27FC236}">
              <a16:creationId xmlns:a16="http://schemas.microsoft.com/office/drawing/2014/main" id="{0C3623F8-955C-48CF-9DB9-6F733B0C1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749" y="2928749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836544</xdr:colOff>
      <xdr:row>31</xdr:row>
      <xdr:rowOff>230168</xdr:rowOff>
    </xdr:from>
    <xdr:to>
      <xdr:col>10</xdr:col>
      <xdr:colOff>1016544</xdr:colOff>
      <xdr:row>31</xdr:row>
      <xdr:rowOff>410168</xdr:rowOff>
    </xdr:to>
    <xdr:pic>
      <xdr:nvPicPr>
        <xdr:cNvPr id="66" name="Obraz 65">
          <a:hlinkClick xmlns:r="http://schemas.openxmlformats.org/officeDocument/2006/relationships" r:id="rId12" tooltip="    Średnia arytmetyczna okrojona o 5% danych o najwyższych i najniższych wartościach."/>
          <a:extLst>
            <a:ext uri="{FF2B5EF4-FFF2-40B4-BE49-F238E27FC236}">
              <a16:creationId xmlns:a16="http://schemas.microsoft.com/office/drawing/2014/main" id="{880F2316-0112-4E41-BB50-C76E0A487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3769" y="2935268"/>
          <a:ext cx="180000" cy="180000"/>
        </a:xfrm>
        <a:prstGeom prst="rect">
          <a:avLst/>
        </a:prstGeom>
      </xdr:spPr>
    </xdr:pic>
    <xdr:clientData/>
  </xdr:twoCellAnchor>
  <xdr:twoCellAnchor>
    <xdr:from>
      <xdr:col>11</xdr:col>
      <xdr:colOff>885825</xdr:colOff>
      <xdr:row>25</xdr:row>
      <xdr:rowOff>142875</xdr:rowOff>
    </xdr:from>
    <xdr:to>
      <xdr:col>14</xdr:col>
      <xdr:colOff>982575</xdr:colOff>
      <xdr:row>25</xdr:row>
      <xdr:rowOff>502875</xdr:rowOff>
    </xdr:to>
    <xdr:sp macro="" textlink="">
      <xdr:nvSpPr>
        <xdr:cNvPr id="70" name="Prostokąt zaokrąglony 2">
          <a:hlinkClick xmlns:r="http://schemas.openxmlformats.org/officeDocument/2006/relationships" r:id="rId13" tooltip="Przejdź do pozostałych wskaźników."/>
          <a:extLst>
            <a:ext uri="{FF2B5EF4-FFF2-40B4-BE49-F238E27FC236}">
              <a16:creationId xmlns:a16="http://schemas.microsoft.com/office/drawing/2014/main" id="{973DB270-EC8D-4B27-9595-B3F09C4E0B5D}"/>
            </a:ext>
          </a:extLst>
        </xdr:cNvPr>
        <xdr:cNvSpPr/>
      </xdr:nvSpPr>
      <xdr:spPr>
        <a:xfrm>
          <a:off x="10210800" y="1457325"/>
          <a:ext cx="3240000" cy="360000"/>
        </a:xfrm>
        <a:prstGeom prst="roundRect">
          <a:avLst/>
        </a:prstGeom>
        <a:solidFill>
          <a:srgbClr val="669900"/>
        </a:solidFill>
        <a:ln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050" b="0">
              <a:ln>
                <a:noFill/>
              </a:ln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POZOSTAŁE</a:t>
          </a:r>
          <a:endParaRPr lang="pl-PL" sz="1050" b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0</xdr:colOff>
      <xdr:row>34</xdr:row>
      <xdr:rowOff>0</xdr:rowOff>
    </xdr:from>
    <xdr:to>
      <xdr:col>13</xdr:col>
      <xdr:colOff>28014</xdr:colOff>
      <xdr:row>34</xdr:row>
      <xdr:rowOff>687600</xdr:rowOff>
    </xdr:to>
    <xdr:graphicFrame macro="">
      <xdr:nvGraphicFramePr>
        <xdr:cNvPr id="6" name="wyko3">
          <a:extLst>
            <a:ext uri="{FF2B5EF4-FFF2-40B4-BE49-F238E27FC236}">
              <a16:creationId xmlns:a16="http://schemas.microsoft.com/office/drawing/2014/main" id="{63E6EADC-DD92-4D02-922F-79CD4C3BA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36</xdr:row>
      <xdr:rowOff>0</xdr:rowOff>
    </xdr:from>
    <xdr:to>
      <xdr:col>13</xdr:col>
      <xdr:colOff>28014</xdr:colOff>
      <xdr:row>36</xdr:row>
      <xdr:rowOff>687600</xdr:rowOff>
    </xdr:to>
    <xdr:graphicFrame macro="">
      <xdr:nvGraphicFramePr>
        <xdr:cNvPr id="7" name="wyko3">
          <a:extLst>
            <a:ext uri="{FF2B5EF4-FFF2-40B4-BE49-F238E27FC236}">
              <a16:creationId xmlns:a16="http://schemas.microsoft.com/office/drawing/2014/main" id="{FB49F705-7AC9-482F-9DA4-B27C0A861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38</xdr:row>
      <xdr:rowOff>0</xdr:rowOff>
    </xdr:from>
    <xdr:to>
      <xdr:col>13</xdr:col>
      <xdr:colOff>28014</xdr:colOff>
      <xdr:row>38</xdr:row>
      <xdr:rowOff>687600</xdr:rowOff>
    </xdr:to>
    <xdr:graphicFrame macro="">
      <xdr:nvGraphicFramePr>
        <xdr:cNvPr id="8" name="wyko3">
          <a:extLst>
            <a:ext uri="{FF2B5EF4-FFF2-40B4-BE49-F238E27FC236}">
              <a16:creationId xmlns:a16="http://schemas.microsoft.com/office/drawing/2014/main" id="{9F9C078F-900E-4589-8D4C-115981675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0</xdr:colOff>
      <xdr:row>40</xdr:row>
      <xdr:rowOff>0</xdr:rowOff>
    </xdr:from>
    <xdr:to>
      <xdr:col>13</xdr:col>
      <xdr:colOff>28014</xdr:colOff>
      <xdr:row>40</xdr:row>
      <xdr:rowOff>687600</xdr:rowOff>
    </xdr:to>
    <xdr:graphicFrame macro="">
      <xdr:nvGraphicFramePr>
        <xdr:cNvPr id="9" name="wyko3">
          <a:extLst>
            <a:ext uri="{FF2B5EF4-FFF2-40B4-BE49-F238E27FC236}">
              <a16:creationId xmlns:a16="http://schemas.microsoft.com/office/drawing/2014/main" id="{220F26CC-41F1-4C1E-AF48-4CFB3EF17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0</xdr:colOff>
      <xdr:row>42</xdr:row>
      <xdr:rowOff>0</xdr:rowOff>
    </xdr:from>
    <xdr:to>
      <xdr:col>13</xdr:col>
      <xdr:colOff>28014</xdr:colOff>
      <xdr:row>42</xdr:row>
      <xdr:rowOff>687600</xdr:rowOff>
    </xdr:to>
    <xdr:graphicFrame macro="">
      <xdr:nvGraphicFramePr>
        <xdr:cNvPr id="10" name="wyko3">
          <a:extLst>
            <a:ext uri="{FF2B5EF4-FFF2-40B4-BE49-F238E27FC236}">
              <a16:creationId xmlns:a16="http://schemas.microsoft.com/office/drawing/2014/main" id="{C220ACF0-4CEA-4A5F-AFDF-F009B929C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0</xdr:colOff>
      <xdr:row>44</xdr:row>
      <xdr:rowOff>0</xdr:rowOff>
    </xdr:from>
    <xdr:to>
      <xdr:col>13</xdr:col>
      <xdr:colOff>28014</xdr:colOff>
      <xdr:row>44</xdr:row>
      <xdr:rowOff>687600</xdr:rowOff>
    </xdr:to>
    <xdr:graphicFrame macro="">
      <xdr:nvGraphicFramePr>
        <xdr:cNvPr id="11" name="wyko3">
          <a:extLst>
            <a:ext uri="{FF2B5EF4-FFF2-40B4-BE49-F238E27FC236}">
              <a16:creationId xmlns:a16="http://schemas.microsoft.com/office/drawing/2014/main" id="{264EA9E6-35B3-4C11-9CC2-C5E65F575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48</xdr:row>
      <xdr:rowOff>0</xdr:rowOff>
    </xdr:from>
    <xdr:to>
      <xdr:col>13</xdr:col>
      <xdr:colOff>28014</xdr:colOff>
      <xdr:row>48</xdr:row>
      <xdr:rowOff>687600</xdr:rowOff>
    </xdr:to>
    <xdr:graphicFrame macro="">
      <xdr:nvGraphicFramePr>
        <xdr:cNvPr id="12" name="wyko3">
          <a:extLst>
            <a:ext uri="{FF2B5EF4-FFF2-40B4-BE49-F238E27FC236}">
              <a16:creationId xmlns:a16="http://schemas.microsoft.com/office/drawing/2014/main" id="{1ED1544C-9521-4905-945B-A16FDBDFD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0</xdr:colOff>
      <xdr:row>50</xdr:row>
      <xdr:rowOff>0</xdr:rowOff>
    </xdr:from>
    <xdr:to>
      <xdr:col>13</xdr:col>
      <xdr:colOff>28014</xdr:colOff>
      <xdr:row>50</xdr:row>
      <xdr:rowOff>687600</xdr:rowOff>
    </xdr:to>
    <xdr:graphicFrame macro="">
      <xdr:nvGraphicFramePr>
        <xdr:cNvPr id="13" name="wyko3">
          <a:extLst>
            <a:ext uri="{FF2B5EF4-FFF2-40B4-BE49-F238E27FC236}">
              <a16:creationId xmlns:a16="http://schemas.microsoft.com/office/drawing/2014/main" id="{1107469E-5402-4657-9601-14E22E4AE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0</xdr:colOff>
      <xdr:row>52</xdr:row>
      <xdr:rowOff>0</xdr:rowOff>
    </xdr:from>
    <xdr:to>
      <xdr:col>13</xdr:col>
      <xdr:colOff>28014</xdr:colOff>
      <xdr:row>52</xdr:row>
      <xdr:rowOff>687600</xdr:rowOff>
    </xdr:to>
    <xdr:graphicFrame macro="">
      <xdr:nvGraphicFramePr>
        <xdr:cNvPr id="14" name="wyko3">
          <a:extLst>
            <a:ext uri="{FF2B5EF4-FFF2-40B4-BE49-F238E27FC236}">
              <a16:creationId xmlns:a16="http://schemas.microsoft.com/office/drawing/2014/main" id="{9988C22A-413C-4F8D-86A2-09A7B1171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0</xdr:colOff>
      <xdr:row>54</xdr:row>
      <xdr:rowOff>0</xdr:rowOff>
    </xdr:from>
    <xdr:to>
      <xdr:col>13</xdr:col>
      <xdr:colOff>28014</xdr:colOff>
      <xdr:row>54</xdr:row>
      <xdr:rowOff>687600</xdr:rowOff>
    </xdr:to>
    <xdr:graphicFrame macro="">
      <xdr:nvGraphicFramePr>
        <xdr:cNvPr id="15" name="wyko3">
          <a:extLst>
            <a:ext uri="{FF2B5EF4-FFF2-40B4-BE49-F238E27FC236}">
              <a16:creationId xmlns:a16="http://schemas.microsoft.com/office/drawing/2014/main" id="{111BFEA0-7707-4F38-AE55-85560E833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0</xdr:colOff>
      <xdr:row>56</xdr:row>
      <xdr:rowOff>0</xdr:rowOff>
    </xdr:from>
    <xdr:to>
      <xdr:col>13</xdr:col>
      <xdr:colOff>28014</xdr:colOff>
      <xdr:row>56</xdr:row>
      <xdr:rowOff>687600</xdr:rowOff>
    </xdr:to>
    <xdr:graphicFrame macro="">
      <xdr:nvGraphicFramePr>
        <xdr:cNvPr id="16" name="wyko3">
          <a:extLst>
            <a:ext uri="{FF2B5EF4-FFF2-40B4-BE49-F238E27FC236}">
              <a16:creationId xmlns:a16="http://schemas.microsoft.com/office/drawing/2014/main" id="{9DFE426B-C439-4AB2-9B3D-6C80A6321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0</xdr:colOff>
      <xdr:row>59</xdr:row>
      <xdr:rowOff>0</xdr:rowOff>
    </xdr:from>
    <xdr:to>
      <xdr:col>13</xdr:col>
      <xdr:colOff>28014</xdr:colOff>
      <xdr:row>59</xdr:row>
      <xdr:rowOff>687600</xdr:rowOff>
    </xdr:to>
    <xdr:graphicFrame macro="">
      <xdr:nvGraphicFramePr>
        <xdr:cNvPr id="17" name="wyko3">
          <a:extLst>
            <a:ext uri="{FF2B5EF4-FFF2-40B4-BE49-F238E27FC236}">
              <a16:creationId xmlns:a16="http://schemas.microsoft.com/office/drawing/2014/main" id="{A93506C3-9E56-4486-B94D-CE15B01E5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13</xdr:col>
      <xdr:colOff>28014</xdr:colOff>
      <xdr:row>61</xdr:row>
      <xdr:rowOff>687600</xdr:rowOff>
    </xdr:to>
    <xdr:graphicFrame macro="">
      <xdr:nvGraphicFramePr>
        <xdr:cNvPr id="18" name="wyko3">
          <a:extLst>
            <a:ext uri="{FF2B5EF4-FFF2-40B4-BE49-F238E27FC236}">
              <a16:creationId xmlns:a16="http://schemas.microsoft.com/office/drawing/2014/main" id="{3E416F15-2FEB-4073-985A-5B7ED79B1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</xdr:col>
      <xdr:colOff>0</xdr:colOff>
      <xdr:row>63</xdr:row>
      <xdr:rowOff>0</xdr:rowOff>
    </xdr:from>
    <xdr:to>
      <xdr:col>13</xdr:col>
      <xdr:colOff>28014</xdr:colOff>
      <xdr:row>63</xdr:row>
      <xdr:rowOff>687600</xdr:rowOff>
    </xdr:to>
    <xdr:graphicFrame macro="">
      <xdr:nvGraphicFramePr>
        <xdr:cNvPr id="19" name="wyko3">
          <a:extLst>
            <a:ext uri="{FF2B5EF4-FFF2-40B4-BE49-F238E27FC236}">
              <a16:creationId xmlns:a16="http://schemas.microsoft.com/office/drawing/2014/main" id="{4641D9C1-3F6C-4E1B-B493-BF40E8020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0</xdr:colOff>
      <xdr:row>65</xdr:row>
      <xdr:rowOff>0</xdr:rowOff>
    </xdr:from>
    <xdr:to>
      <xdr:col>13</xdr:col>
      <xdr:colOff>28014</xdr:colOff>
      <xdr:row>65</xdr:row>
      <xdr:rowOff>687600</xdr:rowOff>
    </xdr:to>
    <xdr:graphicFrame macro="">
      <xdr:nvGraphicFramePr>
        <xdr:cNvPr id="20" name="wyko3">
          <a:extLst>
            <a:ext uri="{FF2B5EF4-FFF2-40B4-BE49-F238E27FC236}">
              <a16:creationId xmlns:a16="http://schemas.microsoft.com/office/drawing/2014/main" id="{A705DF47-5EE1-4755-B384-0E3659BBA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8</xdr:col>
      <xdr:colOff>0</xdr:colOff>
      <xdr:row>67</xdr:row>
      <xdr:rowOff>0</xdr:rowOff>
    </xdr:from>
    <xdr:to>
      <xdr:col>13</xdr:col>
      <xdr:colOff>28014</xdr:colOff>
      <xdr:row>67</xdr:row>
      <xdr:rowOff>687600</xdr:rowOff>
    </xdr:to>
    <xdr:graphicFrame macro="">
      <xdr:nvGraphicFramePr>
        <xdr:cNvPr id="21" name="wyko3">
          <a:extLst>
            <a:ext uri="{FF2B5EF4-FFF2-40B4-BE49-F238E27FC236}">
              <a16:creationId xmlns:a16="http://schemas.microsoft.com/office/drawing/2014/main" id="{534A25AC-9E95-416C-ABE7-8DE602597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8</xdr:col>
      <xdr:colOff>0</xdr:colOff>
      <xdr:row>69</xdr:row>
      <xdr:rowOff>0</xdr:rowOff>
    </xdr:from>
    <xdr:to>
      <xdr:col>13</xdr:col>
      <xdr:colOff>28014</xdr:colOff>
      <xdr:row>69</xdr:row>
      <xdr:rowOff>687600</xdr:rowOff>
    </xdr:to>
    <xdr:graphicFrame macro="">
      <xdr:nvGraphicFramePr>
        <xdr:cNvPr id="22" name="wyko3">
          <a:extLst>
            <a:ext uri="{FF2B5EF4-FFF2-40B4-BE49-F238E27FC236}">
              <a16:creationId xmlns:a16="http://schemas.microsoft.com/office/drawing/2014/main" id="{92E5D837-DD07-494C-BDDA-4ADE8D64D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8</xdr:col>
      <xdr:colOff>0</xdr:colOff>
      <xdr:row>71</xdr:row>
      <xdr:rowOff>0</xdr:rowOff>
    </xdr:from>
    <xdr:to>
      <xdr:col>13</xdr:col>
      <xdr:colOff>28014</xdr:colOff>
      <xdr:row>71</xdr:row>
      <xdr:rowOff>687600</xdr:rowOff>
    </xdr:to>
    <xdr:graphicFrame macro="">
      <xdr:nvGraphicFramePr>
        <xdr:cNvPr id="23" name="wyko3">
          <a:extLst>
            <a:ext uri="{FF2B5EF4-FFF2-40B4-BE49-F238E27FC236}">
              <a16:creationId xmlns:a16="http://schemas.microsoft.com/office/drawing/2014/main" id="{D68092AF-1802-4E7F-BFBC-B8F70DB54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</xdr:col>
      <xdr:colOff>0</xdr:colOff>
      <xdr:row>73</xdr:row>
      <xdr:rowOff>0</xdr:rowOff>
    </xdr:from>
    <xdr:to>
      <xdr:col>13</xdr:col>
      <xdr:colOff>28014</xdr:colOff>
      <xdr:row>73</xdr:row>
      <xdr:rowOff>687600</xdr:rowOff>
    </xdr:to>
    <xdr:graphicFrame macro="">
      <xdr:nvGraphicFramePr>
        <xdr:cNvPr id="24" name="wyko3">
          <a:extLst>
            <a:ext uri="{FF2B5EF4-FFF2-40B4-BE49-F238E27FC236}">
              <a16:creationId xmlns:a16="http://schemas.microsoft.com/office/drawing/2014/main" id="{CBBF87FB-23D0-4C8F-B315-E8359DFC9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8</xdr:col>
      <xdr:colOff>0</xdr:colOff>
      <xdr:row>75</xdr:row>
      <xdr:rowOff>0</xdr:rowOff>
    </xdr:from>
    <xdr:to>
      <xdr:col>13</xdr:col>
      <xdr:colOff>28014</xdr:colOff>
      <xdr:row>75</xdr:row>
      <xdr:rowOff>687600</xdr:rowOff>
    </xdr:to>
    <xdr:graphicFrame macro="">
      <xdr:nvGraphicFramePr>
        <xdr:cNvPr id="25" name="wyko3">
          <a:extLst>
            <a:ext uri="{FF2B5EF4-FFF2-40B4-BE49-F238E27FC236}">
              <a16:creationId xmlns:a16="http://schemas.microsoft.com/office/drawing/2014/main" id="{E3CBF658-2BD7-40ED-8B71-6F7DDD178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8</xdr:col>
      <xdr:colOff>0</xdr:colOff>
      <xdr:row>78</xdr:row>
      <xdr:rowOff>0</xdr:rowOff>
    </xdr:from>
    <xdr:to>
      <xdr:col>13</xdr:col>
      <xdr:colOff>28014</xdr:colOff>
      <xdr:row>78</xdr:row>
      <xdr:rowOff>687600</xdr:rowOff>
    </xdr:to>
    <xdr:graphicFrame macro="">
      <xdr:nvGraphicFramePr>
        <xdr:cNvPr id="26" name="wyko3">
          <a:extLst>
            <a:ext uri="{FF2B5EF4-FFF2-40B4-BE49-F238E27FC236}">
              <a16:creationId xmlns:a16="http://schemas.microsoft.com/office/drawing/2014/main" id="{0CDD3C5C-293F-4843-A841-A5F1B2DD2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13</xdr:col>
      <xdr:colOff>28014</xdr:colOff>
      <xdr:row>81</xdr:row>
      <xdr:rowOff>687600</xdr:rowOff>
    </xdr:to>
    <xdr:graphicFrame macro="">
      <xdr:nvGraphicFramePr>
        <xdr:cNvPr id="27" name="wyko3">
          <a:extLst>
            <a:ext uri="{FF2B5EF4-FFF2-40B4-BE49-F238E27FC236}">
              <a16:creationId xmlns:a16="http://schemas.microsoft.com/office/drawing/2014/main" id="{85577E8D-7FBE-4B73-83C9-77BACB89C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13</xdr:col>
      <xdr:colOff>28014</xdr:colOff>
      <xdr:row>46</xdr:row>
      <xdr:rowOff>687600</xdr:rowOff>
    </xdr:to>
    <xdr:graphicFrame macro="">
      <xdr:nvGraphicFramePr>
        <xdr:cNvPr id="28" name="wyko3">
          <a:extLst>
            <a:ext uri="{FF2B5EF4-FFF2-40B4-BE49-F238E27FC236}">
              <a16:creationId xmlns:a16="http://schemas.microsoft.com/office/drawing/2014/main" id="{F2A4E46A-F1B5-4E33-AC6D-F5B77A384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0.7565</cdr:x>
      <cdr:y>0.30883</cdr:y>
    </cdr:from>
    <cdr:to>
      <cdr:x>0.82427</cdr:x>
      <cdr:y>0.53705</cdr:y>
    </cdr:to>
    <cdr:cxnSp macro="">
      <cdr:nvCxnSpPr>
        <cdr:cNvPr id="2" name="Łącznik prosty ze strzałką 1">
          <a:extLst xmlns:a="http://schemas.openxmlformats.org/drawingml/2006/main">
            <a:ext uri="{FF2B5EF4-FFF2-40B4-BE49-F238E27FC236}">
              <a16:creationId xmlns:a16="http://schemas.microsoft.com/office/drawing/2014/main" id="{EFA48F72-7A95-4F2B-A5C3-56194BE1E3EE}"/>
            </a:ext>
          </a:extLst>
        </cdr:cNvPr>
        <cdr:cNvCxnSpPr/>
      </cdr:nvCxnSpPr>
      <cdr:spPr>
        <a:xfrm xmlns:a="http://schemas.openxmlformats.org/drawingml/2006/main" flipH="1">
          <a:off x="9144000" y="451138"/>
          <a:ext cx="819150" cy="333375"/>
        </a:xfrm>
        <a:prstGeom xmlns:a="http://schemas.openxmlformats.org/drawingml/2006/main" prst="straightConnector1">
          <a:avLst/>
        </a:prstGeom>
        <a:ln xmlns:a="http://schemas.openxmlformats.org/drawingml/2006/main" w="9525" cap="flat" cmpd="sng" algn="ctr">
          <a:solidFill>
            <a:schemeClr val="bg1">
              <a:lumMod val="65000"/>
            </a:schemeClr>
          </a:solidFill>
          <a:prstDash val="solid"/>
          <a:round/>
          <a:headEnd type="none" w="med" len="med"/>
          <a:tailEnd type="arrow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0.33448</cdr:x>
      <cdr:y>0.31045</cdr:y>
    </cdr:from>
    <cdr:to>
      <cdr:x>0.33458</cdr:x>
      <cdr:y>0.47711</cdr:y>
    </cdr:to>
    <cdr:cxnSp macro="">
      <cdr:nvCxnSpPr>
        <cdr:cNvPr id="3" name="Łącznik prosty ze strzałką 2">
          <a:extLst xmlns:a="http://schemas.openxmlformats.org/drawingml/2006/main">
            <a:ext uri="{FF2B5EF4-FFF2-40B4-BE49-F238E27FC236}">
              <a16:creationId xmlns:a16="http://schemas.microsoft.com/office/drawing/2014/main" id="{B4285CBA-58E8-4DBC-7DE1-9413925E40B0}"/>
            </a:ext>
          </a:extLst>
        </cdr:cNvPr>
        <cdr:cNvCxnSpPr/>
      </cdr:nvCxnSpPr>
      <cdr:spPr>
        <a:xfrm xmlns:a="http://schemas.openxmlformats.org/drawingml/2006/main" flipH="1">
          <a:off x="4053138" y="452778"/>
          <a:ext cx="1207" cy="243049"/>
        </a:xfrm>
        <a:prstGeom xmlns:a="http://schemas.openxmlformats.org/drawingml/2006/main" prst="straightConnector1">
          <a:avLst/>
        </a:prstGeom>
        <a:ln xmlns:a="http://schemas.openxmlformats.org/drawingml/2006/main" w="9525" cap="flat" cmpd="sng" algn="ctr">
          <a:solidFill>
            <a:schemeClr val="bg1">
              <a:lumMod val="65000"/>
            </a:schemeClr>
          </a:solidFill>
          <a:prstDash val="solid"/>
          <a:round/>
          <a:headEnd type="none" w="med" len="med"/>
          <a:tailEnd type="arrow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0.51917</cdr:x>
      <cdr:y>0.26759</cdr:y>
    </cdr:from>
    <cdr:to>
      <cdr:x>0.51935</cdr:x>
      <cdr:y>0.41168</cdr:y>
    </cdr:to>
    <cdr:cxnSp macro="">
      <cdr:nvCxnSpPr>
        <cdr:cNvPr id="5" name="Łącznik prosty ze strzałką 4">
          <a:extLst xmlns:a="http://schemas.openxmlformats.org/drawingml/2006/main">
            <a:ext uri="{FF2B5EF4-FFF2-40B4-BE49-F238E27FC236}">
              <a16:creationId xmlns:a16="http://schemas.microsoft.com/office/drawing/2014/main" id="{FD86B781-1A96-20EB-CB31-6F0B3A28131C}"/>
            </a:ext>
          </a:extLst>
        </cdr:cNvPr>
        <cdr:cNvCxnSpPr/>
      </cdr:nvCxnSpPr>
      <cdr:spPr>
        <a:xfrm xmlns:a="http://schemas.openxmlformats.org/drawingml/2006/main">
          <a:off x="6299095" y="392387"/>
          <a:ext cx="2185" cy="211301"/>
        </a:xfrm>
        <a:prstGeom xmlns:a="http://schemas.openxmlformats.org/drawingml/2006/main" prst="straightConnector1">
          <a:avLst/>
        </a:prstGeom>
        <a:ln xmlns:a="http://schemas.openxmlformats.org/drawingml/2006/main" w="9525" cap="flat" cmpd="sng" algn="ctr">
          <a:solidFill>
            <a:schemeClr val="bg1">
              <a:lumMod val="65000"/>
            </a:schemeClr>
          </a:solidFill>
          <a:prstDash val="solid"/>
          <a:round/>
          <a:headEnd type="none" w="med" len="med"/>
          <a:tailEnd type="arrow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0.68204</cdr:x>
      <cdr:y>0.29447</cdr:y>
    </cdr:from>
    <cdr:to>
      <cdr:x>0.68214</cdr:x>
      <cdr:y>0.46112</cdr:y>
    </cdr:to>
    <cdr:cxnSp macro="">
      <cdr:nvCxnSpPr>
        <cdr:cNvPr id="7" name="Łącznik prosty ze strzałką 6">
          <a:extLst xmlns:a="http://schemas.openxmlformats.org/drawingml/2006/main">
            <a:ext uri="{FF2B5EF4-FFF2-40B4-BE49-F238E27FC236}">
              <a16:creationId xmlns:a16="http://schemas.microsoft.com/office/drawing/2014/main" id="{16455C7B-09C4-AAC7-4173-23D715287E4F}"/>
            </a:ext>
          </a:extLst>
        </cdr:cNvPr>
        <cdr:cNvCxnSpPr/>
      </cdr:nvCxnSpPr>
      <cdr:spPr>
        <a:xfrm xmlns:a="http://schemas.openxmlformats.org/drawingml/2006/main" flipH="1">
          <a:off x="8275145" y="431800"/>
          <a:ext cx="1209" cy="244374"/>
        </a:xfrm>
        <a:prstGeom xmlns:a="http://schemas.openxmlformats.org/drawingml/2006/main" prst="straightConnector1">
          <a:avLst/>
        </a:prstGeom>
        <a:ln xmlns:a="http://schemas.openxmlformats.org/drawingml/2006/main" w="9525" cap="flat" cmpd="sng" algn="ctr">
          <a:solidFill>
            <a:schemeClr val="bg1">
              <a:lumMod val="65000"/>
            </a:schemeClr>
          </a:solidFill>
          <a:prstDash val="solid"/>
          <a:round/>
          <a:headEnd type="none" w="med" len="med"/>
          <a:tailEnd type="arrow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293035</xdr:colOff>
      <xdr:row>28</xdr:row>
      <xdr:rowOff>152400</xdr:rowOff>
    </xdr:from>
    <xdr:to>
      <xdr:col>14</xdr:col>
      <xdr:colOff>539442</xdr:colOff>
      <xdr:row>30</xdr:row>
      <xdr:rowOff>590550</xdr:rowOff>
    </xdr:to>
    <xdr:graphicFrame macro="">
      <xdr:nvGraphicFramePr>
        <xdr:cNvPr id="40" name="opis">
          <a:extLst>
            <a:ext uri="{FF2B5EF4-FFF2-40B4-BE49-F238E27FC236}">
              <a16:creationId xmlns:a16="http://schemas.microsoft.com/office/drawing/2014/main" id="{31CA97FE-483F-4AFD-8449-31D485BD8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1266825</xdr:colOff>
      <xdr:row>29</xdr:row>
      <xdr:rowOff>28575</xdr:rowOff>
    </xdr:from>
    <xdr:to>
      <xdr:col>4</xdr:col>
      <xdr:colOff>2033095</xdr:colOff>
      <xdr:row>29</xdr:row>
      <xdr:rowOff>430267</xdr:rowOff>
    </xdr:to>
    <xdr:cxnSp macro="">
      <xdr:nvCxnSpPr>
        <xdr:cNvPr id="41" name="Łącznik prosty ze strzałką 40">
          <a:extLst>
            <a:ext uri="{FF2B5EF4-FFF2-40B4-BE49-F238E27FC236}">
              <a16:creationId xmlns:a16="http://schemas.microsoft.com/office/drawing/2014/main" id="{C930AA3E-D883-4703-BA0D-B894AC87EFEB}"/>
            </a:ext>
          </a:extLst>
        </xdr:cNvPr>
        <xdr:cNvCxnSpPr/>
      </xdr:nvCxnSpPr>
      <xdr:spPr>
        <a:xfrm>
          <a:off x="3524250" y="3295650"/>
          <a:ext cx="766270" cy="401692"/>
        </a:xfrm>
        <a:prstGeom prst="straightConnector1">
          <a:avLst/>
        </a:prstGeom>
        <a:ln w="9525" cap="flat" cmpd="sng" algn="ctr">
          <a:solidFill>
            <a:schemeClr val="bg1">
              <a:lumMod val="65000"/>
            </a:schemeClr>
          </a:solidFill>
          <a:prstDash val="solid"/>
          <a:round/>
          <a:headEnd type="none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826683</xdr:colOff>
      <xdr:row>31</xdr:row>
      <xdr:rowOff>228247</xdr:rowOff>
    </xdr:from>
    <xdr:to>
      <xdr:col>8</xdr:col>
      <xdr:colOff>1006142</xdr:colOff>
      <xdr:row>31</xdr:row>
      <xdr:rowOff>409073</xdr:rowOff>
    </xdr:to>
    <xdr:pic>
      <xdr:nvPicPr>
        <xdr:cNvPr id="52" name="Obraz 51">
          <a:hlinkClick xmlns:r="http://schemas.openxmlformats.org/officeDocument/2006/relationships" r:id="rId2" tooltip="    5% wyników jest równych lub niższych od tej wartości."/>
          <a:extLst>
            <a:ext uri="{FF2B5EF4-FFF2-40B4-BE49-F238E27FC236}">
              <a16:creationId xmlns:a16="http://schemas.microsoft.com/office/drawing/2014/main" id="{1F76AEAA-F657-4C27-9400-8F6D2BF7C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408" y="4752622"/>
          <a:ext cx="179459" cy="180826"/>
        </a:xfrm>
        <a:prstGeom prst="rect">
          <a:avLst/>
        </a:prstGeom>
      </xdr:spPr>
    </xdr:pic>
    <xdr:clientData/>
  </xdr:twoCellAnchor>
  <xdr:twoCellAnchor editAs="oneCell">
    <xdr:from>
      <xdr:col>9</xdr:col>
      <xdr:colOff>695793</xdr:colOff>
      <xdr:row>31</xdr:row>
      <xdr:rowOff>233111</xdr:rowOff>
    </xdr:from>
    <xdr:to>
      <xdr:col>9</xdr:col>
      <xdr:colOff>875793</xdr:colOff>
      <xdr:row>31</xdr:row>
      <xdr:rowOff>413111</xdr:rowOff>
    </xdr:to>
    <xdr:pic>
      <xdr:nvPicPr>
        <xdr:cNvPr id="53" name="Obraz 52">
          <a:hlinkClick xmlns:r="http://schemas.openxmlformats.org/officeDocument/2006/relationships" r:id="rId4" tooltip="    25% wyników jest równych lub niższych od tej wartości."/>
          <a:extLst>
            <a:ext uri="{FF2B5EF4-FFF2-40B4-BE49-F238E27FC236}">
              <a16:creationId xmlns:a16="http://schemas.microsoft.com/office/drawing/2014/main" id="{0BE98DEA-7E94-49CE-9C9E-88C509A54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5268" y="4757486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691816</xdr:colOff>
      <xdr:row>31</xdr:row>
      <xdr:rowOff>230606</xdr:rowOff>
    </xdr:from>
    <xdr:to>
      <xdr:col>11</xdr:col>
      <xdr:colOff>871816</xdr:colOff>
      <xdr:row>31</xdr:row>
      <xdr:rowOff>410606</xdr:rowOff>
    </xdr:to>
    <xdr:pic>
      <xdr:nvPicPr>
        <xdr:cNvPr id="54" name="Obraz 53">
          <a:hlinkClick xmlns:r="http://schemas.openxmlformats.org/officeDocument/2006/relationships" r:id="rId6" tooltip="    75% wyników jest równych lub niższych od tej wartości."/>
          <a:extLst>
            <a:ext uri="{FF2B5EF4-FFF2-40B4-BE49-F238E27FC236}">
              <a16:creationId xmlns:a16="http://schemas.microsoft.com/office/drawing/2014/main" id="{22631063-2C64-4963-8D44-CF0BFFBE5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791" y="4754981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858602</xdr:colOff>
      <xdr:row>31</xdr:row>
      <xdr:rowOff>232172</xdr:rowOff>
    </xdr:from>
    <xdr:to>
      <xdr:col>12</xdr:col>
      <xdr:colOff>1038602</xdr:colOff>
      <xdr:row>31</xdr:row>
      <xdr:rowOff>412172</xdr:rowOff>
    </xdr:to>
    <xdr:pic>
      <xdr:nvPicPr>
        <xdr:cNvPr id="56" name="Obraz 55">
          <a:hlinkClick xmlns:r="http://schemas.openxmlformats.org/officeDocument/2006/relationships" r:id="rId7" tooltip="    95% wyników jest równych lub niższych od tej wartości."/>
          <a:extLst>
            <a:ext uri="{FF2B5EF4-FFF2-40B4-BE49-F238E27FC236}">
              <a16:creationId xmlns:a16="http://schemas.microsoft.com/office/drawing/2014/main" id="{419AB084-58DE-4F7D-8AA5-A67B81D6F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1327" y="4756547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924274</xdr:colOff>
      <xdr:row>31</xdr:row>
      <xdr:rowOff>223649</xdr:rowOff>
    </xdr:from>
    <xdr:to>
      <xdr:col>14</xdr:col>
      <xdr:colOff>56524</xdr:colOff>
      <xdr:row>31</xdr:row>
      <xdr:rowOff>403649</xdr:rowOff>
    </xdr:to>
    <xdr:pic>
      <xdr:nvPicPr>
        <xdr:cNvPr id="57" name="Obraz 56">
          <a:hlinkClick xmlns:r="http://schemas.openxmlformats.org/officeDocument/2006/relationships" r:id="rId8" tooltip="    Wartość, o jaką przeciętnie różnią się wyniki od średniej."/>
          <a:extLst>
            <a:ext uri="{FF2B5EF4-FFF2-40B4-BE49-F238E27FC236}">
              <a16:creationId xmlns:a16="http://schemas.microsoft.com/office/drawing/2014/main" id="{702EB7A4-CA60-40BA-9DBF-2D8D3BCE3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749" y="4748024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836544</xdr:colOff>
      <xdr:row>31</xdr:row>
      <xdr:rowOff>230168</xdr:rowOff>
    </xdr:from>
    <xdr:to>
      <xdr:col>10</xdr:col>
      <xdr:colOff>1016544</xdr:colOff>
      <xdr:row>31</xdr:row>
      <xdr:rowOff>410168</xdr:rowOff>
    </xdr:to>
    <xdr:pic>
      <xdr:nvPicPr>
        <xdr:cNvPr id="58" name="Obraz 57">
          <a:hlinkClick xmlns:r="http://schemas.openxmlformats.org/officeDocument/2006/relationships" r:id="rId9" tooltip="    Średnia arytmetyczna okrojona o 5% danych o najwyższych i najniższych wartościach."/>
          <a:extLst>
            <a:ext uri="{FF2B5EF4-FFF2-40B4-BE49-F238E27FC236}">
              <a16:creationId xmlns:a16="http://schemas.microsoft.com/office/drawing/2014/main" id="{F5FA4B50-2829-4577-904E-1438C4CFF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3769" y="4754543"/>
          <a:ext cx="180000" cy="180000"/>
        </a:xfrm>
        <a:prstGeom prst="rect">
          <a:avLst/>
        </a:prstGeom>
      </xdr:spPr>
    </xdr:pic>
    <xdr:clientData/>
  </xdr:twoCellAnchor>
  <xdr:twoCellAnchor>
    <xdr:from>
      <xdr:col>2</xdr:col>
      <xdr:colOff>103517</xdr:colOff>
      <xdr:row>25</xdr:row>
      <xdr:rowOff>142875</xdr:rowOff>
    </xdr:from>
    <xdr:to>
      <xdr:col>4</xdr:col>
      <xdr:colOff>1581392</xdr:colOff>
      <xdr:row>25</xdr:row>
      <xdr:rowOff>502875</xdr:rowOff>
    </xdr:to>
    <xdr:sp macro="" textlink="">
      <xdr:nvSpPr>
        <xdr:cNvPr id="43" name="Prostokąt zaokrąglony 2">
          <a:hlinkClick xmlns:r="http://schemas.openxmlformats.org/officeDocument/2006/relationships" r:id="rId10" tooltip="Przejdź do wskaźników fluktuacji."/>
          <a:extLst>
            <a:ext uri="{FF2B5EF4-FFF2-40B4-BE49-F238E27FC236}">
              <a16:creationId xmlns:a16="http://schemas.microsoft.com/office/drawing/2014/main" id="{9202EE8F-0506-44E4-A874-512B14DC10BD}"/>
            </a:ext>
          </a:extLst>
        </xdr:cNvPr>
        <xdr:cNvSpPr/>
      </xdr:nvSpPr>
      <xdr:spPr>
        <a:xfrm>
          <a:off x="333555" y="1458403"/>
          <a:ext cx="3239101" cy="360000"/>
        </a:xfrm>
        <a:prstGeom prst="roundRect">
          <a:avLst/>
        </a:prstGeom>
        <a:solidFill>
          <a:srgbClr val="669900"/>
        </a:solidFill>
        <a:ln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050" b="0">
              <a:ln>
                <a:noFill/>
              </a:ln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FLUKTUACJA</a:t>
          </a:r>
          <a:endParaRPr lang="pl-PL" sz="1050" b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1637042</xdr:colOff>
      <xdr:row>25</xdr:row>
      <xdr:rowOff>144825</xdr:rowOff>
    </xdr:from>
    <xdr:to>
      <xdr:col>8</xdr:col>
      <xdr:colOff>686042</xdr:colOff>
      <xdr:row>26</xdr:row>
      <xdr:rowOff>0</xdr:rowOff>
    </xdr:to>
    <xdr:sp macro="" textlink="">
      <xdr:nvSpPr>
        <xdr:cNvPr id="44" name="Prostokąt zaokrąglony 3">
          <a:hlinkClick xmlns:r="http://schemas.openxmlformats.org/officeDocument/2006/relationships" r:id="rId11" tooltip="Przejdź do wskaźników absencji."/>
          <a:extLst>
            <a:ext uri="{FF2B5EF4-FFF2-40B4-BE49-F238E27FC236}">
              <a16:creationId xmlns:a16="http://schemas.microsoft.com/office/drawing/2014/main" id="{B9656526-A7CD-4E31-B342-431137E60F25}"/>
            </a:ext>
          </a:extLst>
        </xdr:cNvPr>
        <xdr:cNvSpPr/>
      </xdr:nvSpPr>
      <xdr:spPr>
        <a:xfrm>
          <a:off x="3628306" y="1460353"/>
          <a:ext cx="3243594" cy="358383"/>
        </a:xfrm>
        <a:prstGeom prst="roundRect">
          <a:avLst/>
        </a:prstGeom>
        <a:solidFill>
          <a:srgbClr val="669900"/>
        </a:solidFill>
        <a:ln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050" b="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ABSENCJA</a:t>
          </a:r>
        </a:p>
      </xdr:txBody>
    </xdr:sp>
    <xdr:clientData/>
  </xdr:twoCellAnchor>
  <xdr:twoCellAnchor>
    <xdr:from>
      <xdr:col>8</xdr:col>
      <xdr:colOff>733034</xdr:colOff>
      <xdr:row>25</xdr:row>
      <xdr:rowOff>144825</xdr:rowOff>
    </xdr:from>
    <xdr:to>
      <xdr:col>11</xdr:col>
      <xdr:colOff>829784</xdr:colOff>
      <xdr:row>26</xdr:row>
      <xdr:rowOff>0</xdr:rowOff>
    </xdr:to>
    <xdr:sp macro="" textlink="">
      <xdr:nvSpPr>
        <xdr:cNvPr id="48" name="Prostokąt zaokrąglony 4">
          <a:hlinkClick xmlns:r="http://schemas.openxmlformats.org/officeDocument/2006/relationships" r:id="rId12" tooltip="Przejdź do wskaźników efektywności pracy."/>
          <a:extLst>
            <a:ext uri="{FF2B5EF4-FFF2-40B4-BE49-F238E27FC236}">
              <a16:creationId xmlns:a16="http://schemas.microsoft.com/office/drawing/2014/main" id="{3623A4B7-BB67-4812-BF33-93A7F8AA0BB3}"/>
            </a:ext>
          </a:extLst>
        </xdr:cNvPr>
        <xdr:cNvSpPr/>
      </xdr:nvSpPr>
      <xdr:spPr>
        <a:xfrm>
          <a:off x="6918892" y="1460353"/>
          <a:ext cx="3245392" cy="358383"/>
        </a:xfrm>
        <a:prstGeom prst="roundRect">
          <a:avLst/>
        </a:prstGeom>
        <a:solidFill>
          <a:srgbClr val="669900"/>
        </a:solidFill>
        <a:ln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05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EFEKTYWNOŚĆ PRACY</a:t>
          </a:r>
        </a:p>
      </xdr:txBody>
    </xdr:sp>
    <xdr:clientData/>
  </xdr:twoCellAnchor>
  <xdr:twoCellAnchor>
    <xdr:from>
      <xdr:col>11</xdr:col>
      <xdr:colOff>884567</xdr:colOff>
      <xdr:row>25</xdr:row>
      <xdr:rowOff>142875</xdr:rowOff>
    </xdr:from>
    <xdr:to>
      <xdr:col>14</xdr:col>
      <xdr:colOff>981317</xdr:colOff>
      <xdr:row>25</xdr:row>
      <xdr:rowOff>502875</xdr:rowOff>
    </xdr:to>
    <xdr:sp macro="" textlink="">
      <xdr:nvSpPr>
        <xdr:cNvPr id="49" name="Prostokąt zaokrąglony 2">
          <a:hlinkClick xmlns:r="http://schemas.openxmlformats.org/officeDocument/2006/relationships" r:id="rId13" tooltip="Przejdź do pozostałych wskaźników."/>
          <a:extLst>
            <a:ext uri="{FF2B5EF4-FFF2-40B4-BE49-F238E27FC236}">
              <a16:creationId xmlns:a16="http://schemas.microsoft.com/office/drawing/2014/main" id="{83FA0BA1-5D50-4BC7-81DA-C7807CD115BE}"/>
            </a:ext>
          </a:extLst>
        </xdr:cNvPr>
        <xdr:cNvSpPr/>
      </xdr:nvSpPr>
      <xdr:spPr>
        <a:xfrm>
          <a:off x="10219067" y="1458403"/>
          <a:ext cx="3245392" cy="360000"/>
        </a:xfrm>
        <a:prstGeom prst="roundRect">
          <a:avLst/>
        </a:prstGeom>
        <a:solidFill>
          <a:srgbClr val="669900"/>
        </a:solidFill>
        <a:ln>
          <a:noFill/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050" b="0">
              <a:ln>
                <a:noFill/>
              </a:ln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POZOSTAŁE</a:t>
          </a:r>
          <a:endParaRPr lang="pl-PL" sz="1050" b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0</xdr:colOff>
      <xdr:row>34</xdr:row>
      <xdr:rowOff>0</xdr:rowOff>
    </xdr:from>
    <xdr:to>
      <xdr:col>13</xdr:col>
      <xdr:colOff>0</xdr:colOff>
      <xdr:row>34</xdr:row>
      <xdr:rowOff>687600</xdr:rowOff>
    </xdr:to>
    <xdr:graphicFrame macro="">
      <xdr:nvGraphicFramePr>
        <xdr:cNvPr id="4" name="wyko1">
          <a:extLst>
            <a:ext uri="{FF2B5EF4-FFF2-40B4-BE49-F238E27FC236}">
              <a16:creationId xmlns:a16="http://schemas.microsoft.com/office/drawing/2014/main" id="{09733B33-4ED1-42BC-9181-813275226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36</xdr:row>
      <xdr:rowOff>0</xdr:rowOff>
    </xdr:from>
    <xdr:to>
      <xdr:col>13</xdr:col>
      <xdr:colOff>0</xdr:colOff>
      <xdr:row>36</xdr:row>
      <xdr:rowOff>687600</xdr:rowOff>
    </xdr:to>
    <xdr:graphicFrame macro="">
      <xdr:nvGraphicFramePr>
        <xdr:cNvPr id="2" name="wyko1">
          <a:extLst>
            <a:ext uri="{FF2B5EF4-FFF2-40B4-BE49-F238E27FC236}">
              <a16:creationId xmlns:a16="http://schemas.microsoft.com/office/drawing/2014/main" id="{FFAAC1DD-6E6E-4756-848A-D970B3957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38</xdr:row>
      <xdr:rowOff>0</xdr:rowOff>
    </xdr:from>
    <xdr:to>
      <xdr:col>13</xdr:col>
      <xdr:colOff>0</xdr:colOff>
      <xdr:row>38</xdr:row>
      <xdr:rowOff>687600</xdr:rowOff>
    </xdr:to>
    <xdr:graphicFrame macro="">
      <xdr:nvGraphicFramePr>
        <xdr:cNvPr id="6" name="wyko1">
          <a:extLst>
            <a:ext uri="{FF2B5EF4-FFF2-40B4-BE49-F238E27FC236}">
              <a16:creationId xmlns:a16="http://schemas.microsoft.com/office/drawing/2014/main" id="{E58525DC-7372-4068-AD0F-ABBC0CAB5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0</xdr:colOff>
      <xdr:row>40</xdr:row>
      <xdr:rowOff>0</xdr:rowOff>
    </xdr:from>
    <xdr:to>
      <xdr:col>13</xdr:col>
      <xdr:colOff>0</xdr:colOff>
      <xdr:row>40</xdr:row>
      <xdr:rowOff>687600</xdr:rowOff>
    </xdr:to>
    <xdr:graphicFrame macro="">
      <xdr:nvGraphicFramePr>
        <xdr:cNvPr id="7" name="wyko1">
          <a:extLst>
            <a:ext uri="{FF2B5EF4-FFF2-40B4-BE49-F238E27FC236}">
              <a16:creationId xmlns:a16="http://schemas.microsoft.com/office/drawing/2014/main" id="{C6AB73CF-3FF8-4B4E-848B-4952E147E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0</xdr:colOff>
      <xdr:row>42</xdr:row>
      <xdr:rowOff>0</xdr:rowOff>
    </xdr:from>
    <xdr:to>
      <xdr:col>13</xdr:col>
      <xdr:colOff>0</xdr:colOff>
      <xdr:row>42</xdr:row>
      <xdr:rowOff>687600</xdr:rowOff>
    </xdr:to>
    <xdr:graphicFrame macro="">
      <xdr:nvGraphicFramePr>
        <xdr:cNvPr id="8" name="wyko1">
          <a:extLst>
            <a:ext uri="{FF2B5EF4-FFF2-40B4-BE49-F238E27FC236}">
              <a16:creationId xmlns:a16="http://schemas.microsoft.com/office/drawing/2014/main" id="{C47F5C56-AB6D-470D-AB3C-3E8FC4CAF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0</xdr:colOff>
      <xdr:row>44</xdr:row>
      <xdr:rowOff>0</xdr:rowOff>
    </xdr:from>
    <xdr:to>
      <xdr:col>13</xdr:col>
      <xdr:colOff>0</xdr:colOff>
      <xdr:row>44</xdr:row>
      <xdr:rowOff>687600</xdr:rowOff>
    </xdr:to>
    <xdr:graphicFrame macro="">
      <xdr:nvGraphicFramePr>
        <xdr:cNvPr id="9" name="wyko1">
          <a:extLst>
            <a:ext uri="{FF2B5EF4-FFF2-40B4-BE49-F238E27FC236}">
              <a16:creationId xmlns:a16="http://schemas.microsoft.com/office/drawing/2014/main" id="{C66236EE-A807-4396-87F5-56EBBAE41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13</xdr:col>
      <xdr:colOff>0</xdr:colOff>
      <xdr:row>46</xdr:row>
      <xdr:rowOff>687600</xdr:rowOff>
    </xdr:to>
    <xdr:graphicFrame macro="">
      <xdr:nvGraphicFramePr>
        <xdr:cNvPr id="10" name="wyko1">
          <a:extLst>
            <a:ext uri="{FF2B5EF4-FFF2-40B4-BE49-F238E27FC236}">
              <a16:creationId xmlns:a16="http://schemas.microsoft.com/office/drawing/2014/main" id="{A94C3C04-21B5-4DEC-B74B-A0B4B72B2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0</xdr:colOff>
      <xdr:row>48</xdr:row>
      <xdr:rowOff>0</xdr:rowOff>
    </xdr:from>
    <xdr:to>
      <xdr:col>13</xdr:col>
      <xdr:colOff>0</xdr:colOff>
      <xdr:row>48</xdr:row>
      <xdr:rowOff>687600</xdr:rowOff>
    </xdr:to>
    <xdr:graphicFrame macro="">
      <xdr:nvGraphicFramePr>
        <xdr:cNvPr id="11" name="wyko1">
          <a:extLst>
            <a:ext uri="{FF2B5EF4-FFF2-40B4-BE49-F238E27FC236}">
              <a16:creationId xmlns:a16="http://schemas.microsoft.com/office/drawing/2014/main" id="{495E7EE1-DEBF-466D-9C40-A6E5CC02D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0</xdr:colOff>
      <xdr:row>50</xdr:row>
      <xdr:rowOff>0</xdr:rowOff>
    </xdr:from>
    <xdr:to>
      <xdr:col>13</xdr:col>
      <xdr:colOff>0</xdr:colOff>
      <xdr:row>50</xdr:row>
      <xdr:rowOff>687600</xdr:rowOff>
    </xdr:to>
    <xdr:graphicFrame macro="">
      <xdr:nvGraphicFramePr>
        <xdr:cNvPr id="12" name="wyko1">
          <a:extLst>
            <a:ext uri="{FF2B5EF4-FFF2-40B4-BE49-F238E27FC236}">
              <a16:creationId xmlns:a16="http://schemas.microsoft.com/office/drawing/2014/main" id="{E2196B4A-352E-46F7-91DB-DC83CB07E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0</xdr:colOff>
      <xdr:row>52</xdr:row>
      <xdr:rowOff>0</xdr:rowOff>
    </xdr:from>
    <xdr:to>
      <xdr:col>13</xdr:col>
      <xdr:colOff>0</xdr:colOff>
      <xdr:row>52</xdr:row>
      <xdr:rowOff>687600</xdr:rowOff>
    </xdr:to>
    <xdr:graphicFrame macro="">
      <xdr:nvGraphicFramePr>
        <xdr:cNvPr id="13" name="wyko1">
          <a:extLst>
            <a:ext uri="{FF2B5EF4-FFF2-40B4-BE49-F238E27FC236}">
              <a16:creationId xmlns:a16="http://schemas.microsoft.com/office/drawing/2014/main" id="{E25E0861-2857-44DB-8588-82360DE39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0</xdr:colOff>
      <xdr:row>54</xdr:row>
      <xdr:rowOff>0</xdr:rowOff>
    </xdr:from>
    <xdr:to>
      <xdr:col>13</xdr:col>
      <xdr:colOff>0</xdr:colOff>
      <xdr:row>54</xdr:row>
      <xdr:rowOff>687600</xdr:rowOff>
    </xdr:to>
    <xdr:graphicFrame macro="">
      <xdr:nvGraphicFramePr>
        <xdr:cNvPr id="14" name="wyko1">
          <a:extLst>
            <a:ext uri="{FF2B5EF4-FFF2-40B4-BE49-F238E27FC236}">
              <a16:creationId xmlns:a16="http://schemas.microsoft.com/office/drawing/2014/main" id="{D49FF62F-33AB-4D1E-AD3F-6B0925A1B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0</xdr:colOff>
      <xdr:row>56</xdr:row>
      <xdr:rowOff>0</xdr:rowOff>
    </xdr:from>
    <xdr:to>
      <xdr:col>13</xdr:col>
      <xdr:colOff>0</xdr:colOff>
      <xdr:row>56</xdr:row>
      <xdr:rowOff>687600</xdr:rowOff>
    </xdr:to>
    <xdr:graphicFrame macro="">
      <xdr:nvGraphicFramePr>
        <xdr:cNvPr id="15" name="wyko1">
          <a:extLst>
            <a:ext uri="{FF2B5EF4-FFF2-40B4-BE49-F238E27FC236}">
              <a16:creationId xmlns:a16="http://schemas.microsoft.com/office/drawing/2014/main" id="{4D35F061-62EA-49F7-9B0E-DD79C7BED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59</xdr:row>
      <xdr:rowOff>0</xdr:rowOff>
    </xdr:from>
    <xdr:to>
      <xdr:col>13</xdr:col>
      <xdr:colOff>0</xdr:colOff>
      <xdr:row>59</xdr:row>
      <xdr:rowOff>687600</xdr:rowOff>
    </xdr:to>
    <xdr:graphicFrame macro="">
      <xdr:nvGraphicFramePr>
        <xdr:cNvPr id="29" name="wyko1">
          <a:extLst>
            <a:ext uri="{FF2B5EF4-FFF2-40B4-BE49-F238E27FC236}">
              <a16:creationId xmlns:a16="http://schemas.microsoft.com/office/drawing/2014/main" id="{83896D16-98BD-4442-B5D3-3E78D2B0A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13</xdr:col>
      <xdr:colOff>0</xdr:colOff>
      <xdr:row>61</xdr:row>
      <xdr:rowOff>687600</xdr:rowOff>
    </xdr:to>
    <xdr:graphicFrame macro="">
      <xdr:nvGraphicFramePr>
        <xdr:cNvPr id="32" name="wyko1">
          <a:extLst>
            <a:ext uri="{FF2B5EF4-FFF2-40B4-BE49-F238E27FC236}">
              <a16:creationId xmlns:a16="http://schemas.microsoft.com/office/drawing/2014/main" id="{C961765A-AE3E-4711-9265-5E13B7BFC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0</xdr:colOff>
      <xdr:row>63</xdr:row>
      <xdr:rowOff>0</xdr:rowOff>
    </xdr:from>
    <xdr:to>
      <xdr:col>13</xdr:col>
      <xdr:colOff>0</xdr:colOff>
      <xdr:row>63</xdr:row>
      <xdr:rowOff>687600</xdr:rowOff>
    </xdr:to>
    <xdr:graphicFrame macro="">
      <xdr:nvGraphicFramePr>
        <xdr:cNvPr id="37" name="wyko1">
          <a:extLst>
            <a:ext uri="{FF2B5EF4-FFF2-40B4-BE49-F238E27FC236}">
              <a16:creationId xmlns:a16="http://schemas.microsoft.com/office/drawing/2014/main" id="{14C15D2E-B543-4BCE-B9C0-4AEB67FA6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8</xdr:col>
      <xdr:colOff>0</xdr:colOff>
      <xdr:row>65</xdr:row>
      <xdr:rowOff>0</xdr:rowOff>
    </xdr:from>
    <xdr:to>
      <xdr:col>13</xdr:col>
      <xdr:colOff>0</xdr:colOff>
      <xdr:row>65</xdr:row>
      <xdr:rowOff>687600</xdr:rowOff>
    </xdr:to>
    <xdr:graphicFrame macro="">
      <xdr:nvGraphicFramePr>
        <xdr:cNvPr id="38" name="wyko1">
          <a:extLst>
            <a:ext uri="{FF2B5EF4-FFF2-40B4-BE49-F238E27FC236}">
              <a16:creationId xmlns:a16="http://schemas.microsoft.com/office/drawing/2014/main" id="{0471DA88-327F-492D-86FF-EEC915C50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8</xdr:col>
      <xdr:colOff>0</xdr:colOff>
      <xdr:row>67</xdr:row>
      <xdr:rowOff>0</xdr:rowOff>
    </xdr:from>
    <xdr:to>
      <xdr:col>13</xdr:col>
      <xdr:colOff>0</xdr:colOff>
      <xdr:row>67</xdr:row>
      <xdr:rowOff>687600</xdr:rowOff>
    </xdr:to>
    <xdr:graphicFrame macro="">
      <xdr:nvGraphicFramePr>
        <xdr:cNvPr id="42" name="wyko1">
          <a:extLst>
            <a:ext uri="{FF2B5EF4-FFF2-40B4-BE49-F238E27FC236}">
              <a16:creationId xmlns:a16="http://schemas.microsoft.com/office/drawing/2014/main" id="{419209DD-D60D-4876-BE3E-4F920B6F0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8</xdr:col>
      <xdr:colOff>0</xdr:colOff>
      <xdr:row>69</xdr:row>
      <xdr:rowOff>0</xdr:rowOff>
    </xdr:from>
    <xdr:to>
      <xdr:col>13</xdr:col>
      <xdr:colOff>0</xdr:colOff>
      <xdr:row>69</xdr:row>
      <xdr:rowOff>687600</xdr:rowOff>
    </xdr:to>
    <xdr:graphicFrame macro="">
      <xdr:nvGraphicFramePr>
        <xdr:cNvPr id="45" name="wyko1">
          <a:extLst>
            <a:ext uri="{FF2B5EF4-FFF2-40B4-BE49-F238E27FC236}">
              <a16:creationId xmlns:a16="http://schemas.microsoft.com/office/drawing/2014/main" id="{91400317-A33A-4D36-9673-773409A57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</xdr:col>
      <xdr:colOff>0</xdr:colOff>
      <xdr:row>71</xdr:row>
      <xdr:rowOff>0</xdr:rowOff>
    </xdr:from>
    <xdr:to>
      <xdr:col>13</xdr:col>
      <xdr:colOff>0</xdr:colOff>
      <xdr:row>71</xdr:row>
      <xdr:rowOff>687600</xdr:rowOff>
    </xdr:to>
    <xdr:graphicFrame macro="">
      <xdr:nvGraphicFramePr>
        <xdr:cNvPr id="46" name="wyko1">
          <a:extLst>
            <a:ext uri="{FF2B5EF4-FFF2-40B4-BE49-F238E27FC236}">
              <a16:creationId xmlns:a16="http://schemas.microsoft.com/office/drawing/2014/main" id="{218E673F-33CF-4FC8-B93B-137724236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8</xdr:col>
      <xdr:colOff>0</xdr:colOff>
      <xdr:row>73</xdr:row>
      <xdr:rowOff>0</xdr:rowOff>
    </xdr:from>
    <xdr:to>
      <xdr:col>13</xdr:col>
      <xdr:colOff>0</xdr:colOff>
      <xdr:row>73</xdr:row>
      <xdr:rowOff>687600</xdr:rowOff>
    </xdr:to>
    <xdr:graphicFrame macro="">
      <xdr:nvGraphicFramePr>
        <xdr:cNvPr id="47" name="wyko1">
          <a:extLst>
            <a:ext uri="{FF2B5EF4-FFF2-40B4-BE49-F238E27FC236}">
              <a16:creationId xmlns:a16="http://schemas.microsoft.com/office/drawing/2014/main" id="{55D646C2-BCF8-4ED7-9E2F-10320BA18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8</xdr:col>
      <xdr:colOff>0</xdr:colOff>
      <xdr:row>75</xdr:row>
      <xdr:rowOff>0</xdr:rowOff>
    </xdr:from>
    <xdr:to>
      <xdr:col>13</xdr:col>
      <xdr:colOff>0</xdr:colOff>
      <xdr:row>75</xdr:row>
      <xdr:rowOff>687600</xdr:rowOff>
    </xdr:to>
    <xdr:graphicFrame macro="">
      <xdr:nvGraphicFramePr>
        <xdr:cNvPr id="50" name="wyko1">
          <a:extLst>
            <a:ext uri="{FF2B5EF4-FFF2-40B4-BE49-F238E27FC236}">
              <a16:creationId xmlns:a16="http://schemas.microsoft.com/office/drawing/2014/main" id="{780C8A75-3173-4FE5-B3C5-6F098E9D6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8</xdr:col>
      <xdr:colOff>0</xdr:colOff>
      <xdr:row>78</xdr:row>
      <xdr:rowOff>0</xdr:rowOff>
    </xdr:from>
    <xdr:to>
      <xdr:col>13</xdr:col>
      <xdr:colOff>0</xdr:colOff>
      <xdr:row>78</xdr:row>
      <xdr:rowOff>687600</xdr:rowOff>
    </xdr:to>
    <xdr:graphicFrame macro="">
      <xdr:nvGraphicFramePr>
        <xdr:cNvPr id="51" name="wyko1">
          <a:extLst>
            <a:ext uri="{FF2B5EF4-FFF2-40B4-BE49-F238E27FC236}">
              <a16:creationId xmlns:a16="http://schemas.microsoft.com/office/drawing/2014/main" id="{AA5F112C-04B8-404A-B382-843BDE6BB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8</xdr:col>
      <xdr:colOff>0</xdr:colOff>
      <xdr:row>81</xdr:row>
      <xdr:rowOff>0</xdr:rowOff>
    </xdr:from>
    <xdr:to>
      <xdr:col>13</xdr:col>
      <xdr:colOff>0</xdr:colOff>
      <xdr:row>81</xdr:row>
      <xdr:rowOff>687600</xdr:rowOff>
    </xdr:to>
    <xdr:graphicFrame macro="">
      <xdr:nvGraphicFramePr>
        <xdr:cNvPr id="55" name="wyko1">
          <a:extLst>
            <a:ext uri="{FF2B5EF4-FFF2-40B4-BE49-F238E27FC236}">
              <a16:creationId xmlns:a16="http://schemas.microsoft.com/office/drawing/2014/main" id="{025E981C-C0D9-4660-8BEF-054AC20AF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0.7565</cdr:x>
      <cdr:y>0.30883</cdr:y>
    </cdr:from>
    <cdr:to>
      <cdr:x>0.82427</cdr:x>
      <cdr:y>0.53705</cdr:y>
    </cdr:to>
    <cdr:cxnSp macro="">
      <cdr:nvCxnSpPr>
        <cdr:cNvPr id="2" name="Łącznik prosty ze strzałką 1">
          <a:extLst xmlns:a="http://schemas.openxmlformats.org/drawingml/2006/main">
            <a:ext uri="{FF2B5EF4-FFF2-40B4-BE49-F238E27FC236}">
              <a16:creationId xmlns:a16="http://schemas.microsoft.com/office/drawing/2014/main" id="{EFA48F72-7A95-4F2B-A5C3-56194BE1E3EE}"/>
            </a:ext>
          </a:extLst>
        </cdr:cNvPr>
        <cdr:cNvCxnSpPr/>
      </cdr:nvCxnSpPr>
      <cdr:spPr>
        <a:xfrm xmlns:a="http://schemas.openxmlformats.org/drawingml/2006/main" flipH="1">
          <a:off x="9144000" y="451138"/>
          <a:ext cx="819150" cy="333375"/>
        </a:xfrm>
        <a:prstGeom xmlns:a="http://schemas.openxmlformats.org/drawingml/2006/main" prst="straightConnector1">
          <a:avLst/>
        </a:prstGeom>
        <a:ln xmlns:a="http://schemas.openxmlformats.org/drawingml/2006/main" w="9525" cap="flat" cmpd="sng" algn="ctr">
          <a:solidFill>
            <a:schemeClr val="bg1">
              <a:lumMod val="65000"/>
            </a:schemeClr>
          </a:solidFill>
          <a:prstDash val="solid"/>
          <a:round/>
          <a:headEnd type="none" w="med" len="med"/>
          <a:tailEnd type="arrow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0.33448</cdr:x>
      <cdr:y>0.31045</cdr:y>
    </cdr:from>
    <cdr:to>
      <cdr:x>0.33458</cdr:x>
      <cdr:y>0.47711</cdr:y>
    </cdr:to>
    <cdr:cxnSp macro="">
      <cdr:nvCxnSpPr>
        <cdr:cNvPr id="3" name="Łącznik prosty ze strzałką 2">
          <a:extLst xmlns:a="http://schemas.openxmlformats.org/drawingml/2006/main">
            <a:ext uri="{FF2B5EF4-FFF2-40B4-BE49-F238E27FC236}">
              <a16:creationId xmlns:a16="http://schemas.microsoft.com/office/drawing/2014/main" id="{B4285CBA-58E8-4DBC-7DE1-9413925E40B0}"/>
            </a:ext>
          </a:extLst>
        </cdr:cNvPr>
        <cdr:cNvCxnSpPr/>
      </cdr:nvCxnSpPr>
      <cdr:spPr>
        <a:xfrm xmlns:a="http://schemas.openxmlformats.org/drawingml/2006/main" flipH="1">
          <a:off x="4053138" y="452778"/>
          <a:ext cx="1207" cy="243049"/>
        </a:xfrm>
        <a:prstGeom xmlns:a="http://schemas.openxmlformats.org/drawingml/2006/main" prst="straightConnector1">
          <a:avLst/>
        </a:prstGeom>
        <a:ln xmlns:a="http://schemas.openxmlformats.org/drawingml/2006/main" w="9525" cap="flat" cmpd="sng" algn="ctr">
          <a:solidFill>
            <a:schemeClr val="bg1">
              <a:lumMod val="65000"/>
            </a:schemeClr>
          </a:solidFill>
          <a:prstDash val="solid"/>
          <a:round/>
          <a:headEnd type="none" w="med" len="med"/>
          <a:tailEnd type="arrow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0.51917</cdr:x>
      <cdr:y>0.26759</cdr:y>
    </cdr:from>
    <cdr:to>
      <cdr:x>0.51935</cdr:x>
      <cdr:y>0.41168</cdr:y>
    </cdr:to>
    <cdr:cxnSp macro="">
      <cdr:nvCxnSpPr>
        <cdr:cNvPr id="5" name="Łącznik prosty ze strzałką 4">
          <a:extLst xmlns:a="http://schemas.openxmlformats.org/drawingml/2006/main">
            <a:ext uri="{FF2B5EF4-FFF2-40B4-BE49-F238E27FC236}">
              <a16:creationId xmlns:a16="http://schemas.microsoft.com/office/drawing/2014/main" id="{FD86B781-1A96-20EB-CB31-6F0B3A28131C}"/>
            </a:ext>
          </a:extLst>
        </cdr:cNvPr>
        <cdr:cNvCxnSpPr/>
      </cdr:nvCxnSpPr>
      <cdr:spPr>
        <a:xfrm xmlns:a="http://schemas.openxmlformats.org/drawingml/2006/main">
          <a:off x="6299095" y="392387"/>
          <a:ext cx="2185" cy="211301"/>
        </a:xfrm>
        <a:prstGeom xmlns:a="http://schemas.openxmlformats.org/drawingml/2006/main" prst="straightConnector1">
          <a:avLst/>
        </a:prstGeom>
        <a:ln xmlns:a="http://schemas.openxmlformats.org/drawingml/2006/main" w="9525" cap="flat" cmpd="sng" algn="ctr">
          <a:solidFill>
            <a:schemeClr val="bg1">
              <a:lumMod val="65000"/>
            </a:schemeClr>
          </a:solidFill>
          <a:prstDash val="solid"/>
          <a:round/>
          <a:headEnd type="none" w="med" len="med"/>
          <a:tailEnd type="arrow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0.68204</cdr:x>
      <cdr:y>0.29447</cdr:y>
    </cdr:from>
    <cdr:to>
      <cdr:x>0.68214</cdr:x>
      <cdr:y>0.46112</cdr:y>
    </cdr:to>
    <cdr:cxnSp macro="">
      <cdr:nvCxnSpPr>
        <cdr:cNvPr id="7" name="Łącznik prosty ze strzałką 6">
          <a:extLst xmlns:a="http://schemas.openxmlformats.org/drawingml/2006/main">
            <a:ext uri="{FF2B5EF4-FFF2-40B4-BE49-F238E27FC236}">
              <a16:creationId xmlns:a16="http://schemas.microsoft.com/office/drawing/2014/main" id="{16455C7B-09C4-AAC7-4173-23D715287E4F}"/>
            </a:ext>
          </a:extLst>
        </cdr:cNvPr>
        <cdr:cNvCxnSpPr/>
      </cdr:nvCxnSpPr>
      <cdr:spPr>
        <a:xfrm xmlns:a="http://schemas.openxmlformats.org/drawingml/2006/main" flipH="1">
          <a:off x="8275145" y="431800"/>
          <a:ext cx="1209" cy="244374"/>
        </a:xfrm>
        <a:prstGeom xmlns:a="http://schemas.openxmlformats.org/drawingml/2006/main" prst="straightConnector1">
          <a:avLst/>
        </a:prstGeom>
        <a:ln xmlns:a="http://schemas.openxmlformats.org/drawingml/2006/main" w="9525" cap="flat" cmpd="sng" algn="ctr">
          <a:solidFill>
            <a:schemeClr val="bg1">
              <a:lumMod val="65000"/>
            </a:schemeClr>
          </a:solidFill>
          <a:prstDash val="solid"/>
          <a:round/>
          <a:headEnd type="none" w="med" len="med"/>
          <a:tailEnd type="arrow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bednarski@sedlak.pl" TargetMode="External"/><Relationship Id="rId2" Type="http://schemas.openxmlformats.org/officeDocument/2006/relationships/hyperlink" Target="mailto:dziok@sedlak.pl" TargetMode="External"/><Relationship Id="rId1" Type="http://schemas.openxmlformats.org/officeDocument/2006/relationships/hyperlink" Target="mailto:biuro@wskaznikihr.pl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rgb="FFB4DE86"/>
  </sheetPr>
  <dimension ref="A1:C8"/>
  <sheetViews>
    <sheetView showGridLines="0" showRowColHeaders="0" tabSelected="1" topLeftCell="B1" zoomScaleNormal="100" workbookViewId="0">
      <selection activeCell="B5" sqref="B5:C5"/>
    </sheetView>
  </sheetViews>
  <sheetFormatPr defaultColWidth="0" defaultRowHeight="15" customHeight="1" zeroHeight="1" x14ac:dyDescent="0.25"/>
  <cols>
    <col min="1" max="1" width="10.7109375" hidden="1" customWidth="1"/>
    <col min="2" max="2" width="71.42578125" customWidth="1"/>
    <col min="3" max="3" width="9.7109375" customWidth="1"/>
    <col min="4" max="16384" width="9.140625" hidden="1"/>
  </cols>
  <sheetData>
    <row r="1" spans="1:3" ht="95.1" customHeight="1" x14ac:dyDescent="0.25">
      <c r="B1" s="274"/>
      <c r="C1" s="274"/>
    </row>
    <row r="2" spans="1:3" ht="95.1" customHeight="1" x14ac:dyDescent="0.25">
      <c r="B2" s="274"/>
      <c r="C2" s="274"/>
    </row>
    <row r="3" spans="1:3" ht="95.1" customHeight="1" x14ac:dyDescent="0.25">
      <c r="B3" s="274"/>
      <c r="C3" s="274"/>
    </row>
    <row r="4" spans="1:3" ht="95.1" customHeight="1" x14ac:dyDescent="0.25">
      <c r="B4" s="274"/>
      <c r="C4" s="274"/>
    </row>
    <row r="5" spans="1:3" ht="30" customHeight="1" x14ac:dyDescent="0.25">
      <c r="A5" s="1"/>
      <c r="B5" s="275" t="s">
        <v>28</v>
      </c>
      <c r="C5" s="275"/>
    </row>
    <row r="6" spans="1:3" ht="65.099999999999994" customHeight="1" x14ac:dyDescent="0.25">
      <c r="A6" s="1"/>
      <c r="B6" s="276" t="s">
        <v>149</v>
      </c>
      <c r="C6" s="276"/>
    </row>
    <row r="7" spans="1:3" ht="30" customHeight="1" x14ac:dyDescent="0.25">
      <c r="B7" s="275" t="s">
        <v>29</v>
      </c>
      <c r="C7" s="275"/>
    </row>
    <row r="8" spans="1:3" ht="65.099999999999994" customHeight="1" x14ac:dyDescent="0.25">
      <c r="B8" s="277" t="s">
        <v>148</v>
      </c>
      <c r="C8" s="278"/>
    </row>
  </sheetData>
  <sheetProtection algorithmName="SHA-512" hashValue="0/em/SGkHTwEd0rcl1BJu4ueKzxU7b3jaEyKPoHOdbyt/ebmCb1pnsj2LypPwx+XyFCfIEKb8v9WQ8UmuLf+wQ==" saltValue="7BATnkVYlEY8uJMfAKe7yQ==" spinCount="100000" sheet="1" formatCells="0" formatColumns="0" formatRows="0" insertColumns="0" insertRows="0" insertHyperlinks="0" deleteColumns="0" deleteRows="0" sort="0" autoFilter="0" pivotTables="0"/>
  <mergeCells count="5">
    <mergeCell ref="B1:C4"/>
    <mergeCell ref="B5:C5"/>
    <mergeCell ref="B6:C6"/>
    <mergeCell ref="B7:C7"/>
    <mergeCell ref="B8:C8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854BD-0EC5-4C19-888D-58B82E8EF2E1}">
  <sheetPr codeName="Arkusz13">
    <tabColor rgb="FFB4DE86"/>
  </sheetPr>
  <dimension ref="A1:BN42"/>
  <sheetViews>
    <sheetView zoomScaleNormal="100" workbookViewId="0">
      <pane xSplit="1" ySplit="1" topLeftCell="G12" activePane="bottomRight" state="frozen"/>
      <selection pane="topRight" activeCell="B1" sqref="B1"/>
      <selection pane="bottomLeft" activeCell="A2" sqref="A2"/>
      <selection pane="bottomRight" activeCell="AP11" sqref="AP11"/>
    </sheetView>
  </sheetViews>
  <sheetFormatPr defaultRowHeight="15" x14ac:dyDescent="0.25"/>
  <cols>
    <col min="1" max="1" width="61" customWidth="1"/>
    <col min="2" max="9" width="15.7109375" customWidth="1"/>
    <col min="10" max="12" width="25.7109375" customWidth="1"/>
    <col min="13" max="22" width="12.7109375" customWidth="1"/>
    <col min="23" max="23" width="9.85546875" customWidth="1"/>
    <col min="24" max="31" width="15.7109375" customWidth="1"/>
    <col min="32" max="34" width="25.7109375" customWidth="1"/>
    <col min="35" max="44" width="12.7109375" customWidth="1"/>
    <col min="46" max="53" width="15.7109375" customWidth="1"/>
    <col min="54" max="56" width="25.7109375" customWidth="1"/>
    <col min="57" max="66" width="12.7109375" customWidth="1"/>
  </cols>
  <sheetData>
    <row r="1" spans="1:66" s="134" customFormat="1" ht="30" x14ac:dyDescent="0.25">
      <c r="A1" s="131" t="s">
        <v>115</v>
      </c>
      <c r="B1" s="131" t="s">
        <v>99</v>
      </c>
      <c r="C1" s="132">
        <v>0.25</v>
      </c>
      <c r="D1" s="132">
        <v>0.75</v>
      </c>
      <c r="E1" s="132" t="s">
        <v>100</v>
      </c>
      <c r="F1" s="131" t="s">
        <v>104</v>
      </c>
      <c r="G1" s="132" t="s">
        <v>104</v>
      </c>
      <c r="H1" s="132" t="s">
        <v>105</v>
      </c>
      <c r="I1" s="132" t="s">
        <v>105</v>
      </c>
      <c r="J1" s="132" t="s">
        <v>90</v>
      </c>
      <c r="K1" s="132" t="s">
        <v>103</v>
      </c>
      <c r="L1" s="132" t="s">
        <v>103</v>
      </c>
      <c r="M1" s="132" t="s">
        <v>107</v>
      </c>
      <c r="N1" s="132" t="s">
        <v>106</v>
      </c>
      <c r="O1" s="132" t="s">
        <v>108</v>
      </c>
      <c r="P1" s="132" t="s">
        <v>119</v>
      </c>
      <c r="Q1" s="132" t="s">
        <v>110</v>
      </c>
      <c r="R1" s="132" t="s">
        <v>107</v>
      </c>
      <c r="S1" s="132" t="s">
        <v>106</v>
      </c>
      <c r="T1" s="132" t="s">
        <v>113</v>
      </c>
      <c r="U1" s="132" t="s">
        <v>116</v>
      </c>
      <c r="V1" s="132" t="s">
        <v>117</v>
      </c>
      <c r="X1" s="131" t="s">
        <v>99</v>
      </c>
      <c r="Y1" s="132">
        <v>0.25</v>
      </c>
      <c r="Z1" s="132">
        <v>0.75</v>
      </c>
      <c r="AA1" s="132" t="s">
        <v>100</v>
      </c>
      <c r="AB1" s="131" t="s">
        <v>104</v>
      </c>
      <c r="AC1" s="132" t="s">
        <v>104</v>
      </c>
      <c r="AD1" s="132" t="s">
        <v>105</v>
      </c>
      <c r="AE1" s="132" t="s">
        <v>105</v>
      </c>
      <c r="AF1" s="132" t="s">
        <v>90</v>
      </c>
      <c r="AG1" s="132" t="s">
        <v>103</v>
      </c>
      <c r="AH1" s="132" t="s">
        <v>103</v>
      </c>
      <c r="AI1" s="132" t="s">
        <v>107</v>
      </c>
      <c r="AJ1" s="132" t="s">
        <v>106</v>
      </c>
      <c r="AK1" s="132" t="s">
        <v>108</v>
      </c>
      <c r="AL1" s="132" t="s">
        <v>119</v>
      </c>
      <c r="AM1" s="132" t="s">
        <v>110</v>
      </c>
      <c r="AN1" s="132" t="s">
        <v>107</v>
      </c>
      <c r="AO1" s="132" t="s">
        <v>106</v>
      </c>
      <c r="AP1" s="132" t="s">
        <v>113</v>
      </c>
      <c r="AQ1" s="132" t="s">
        <v>116</v>
      </c>
      <c r="AR1" s="132" t="s">
        <v>117</v>
      </c>
      <c r="AT1" s="131" t="s">
        <v>99</v>
      </c>
      <c r="AU1" s="132">
        <v>0.25</v>
      </c>
      <c r="AV1" s="132">
        <v>0.75</v>
      </c>
      <c r="AW1" s="132" t="s">
        <v>100</v>
      </c>
      <c r="AX1" s="131" t="s">
        <v>104</v>
      </c>
      <c r="AY1" s="132" t="s">
        <v>104</v>
      </c>
      <c r="AZ1" s="132" t="s">
        <v>105</v>
      </c>
      <c r="BA1" s="132" t="s">
        <v>105</v>
      </c>
      <c r="BB1" s="132" t="s">
        <v>90</v>
      </c>
      <c r="BC1" s="132" t="s">
        <v>103</v>
      </c>
      <c r="BD1" s="132" t="s">
        <v>103</v>
      </c>
      <c r="BE1" s="132" t="s">
        <v>107</v>
      </c>
      <c r="BF1" s="132" t="s">
        <v>106</v>
      </c>
      <c r="BG1" s="132" t="s">
        <v>108</v>
      </c>
      <c r="BH1" s="132" t="s">
        <v>119</v>
      </c>
      <c r="BI1" s="132" t="s">
        <v>110</v>
      </c>
      <c r="BJ1" s="132" t="s">
        <v>107</v>
      </c>
      <c r="BK1" s="132" t="s">
        <v>106</v>
      </c>
      <c r="BL1" s="132" t="s">
        <v>113</v>
      </c>
      <c r="BM1" s="132" t="s">
        <v>116</v>
      </c>
      <c r="BN1" s="132" t="s">
        <v>117</v>
      </c>
    </row>
    <row r="2" spans="1:66" ht="15" customHeight="1" x14ac:dyDescent="0.25">
      <c r="A2" s="49" t="s">
        <v>150</v>
      </c>
      <c r="B2" s="133">
        <f>VLOOKUP(A2,'Wyniki ogólne'!$D$34:$O$129,6,FALSE)</f>
        <v>5</v>
      </c>
      <c r="C2" s="145">
        <f>IF(VLOOKUP(A2,'Wyniki ogólne'!$D$34:$O$129,6,FALSE)="–","–",IF(VLOOKUP(A2,'Wyniki ogólne'!$D$34:$O$129,6,FALSE)&gt;=0,VLOOKUP(A2,'Wyniki ogólne'!$D$34:$O$129,7,FALSE)-VLOOKUP(A2,'Wyniki ogólne'!$D$34:$O$129,6,FALSE),VLOOKUP(A2,'Wyniki ogólne'!$D$34:$O$129,7,FALSE)))</f>
        <v>20</v>
      </c>
      <c r="D2" s="133">
        <f>IF(VLOOKUP(A2,'Wyniki ogólne'!$D$34:$O$129,6,FALSE)="–","–",VLOOKUP(A2,'Wyniki ogólne'!$D$34:$O$129,9,FALSE)-VLOOKUP(A2,'Wyniki ogólne'!$D$34:$O$129,7,FALSE))</f>
        <v>50</v>
      </c>
      <c r="E2" s="133">
        <f>IF(VLOOKUP(A2,'Wyniki ogólne'!$D$34:$O$129,6,FALSE)="–","–",VLOOKUP(A2,'Wyniki ogólne'!$D$34:$O$129,10,FALSE)-VLOOKUP(A2,'Wyniki ogólne'!$D$34:$O$129,9,FALSE))</f>
        <v>20</v>
      </c>
      <c r="F2" s="133">
        <f>IF(ISNUMBER(B2),B2,0)</f>
        <v>5</v>
      </c>
      <c r="G2" s="133">
        <f>IFERROR(IF(B2&gt;=0,B2+C2,C2),0)</f>
        <v>25</v>
      </c>
      <c r="H2" s="133">
        <f>IFERROR(G2+D2,0)</f>
        <v>75</v>
      </c>
      <c r="I2" s="133">
        <f>IFERROR(H2+E2,0)</f>
        <v>95</v>
      </c>
      <c r="J2" s="133">
        <f>IF(VLOOKUP(A2,'Wyniki ogólne'!$D$34:$O$130,4,FALSE)="–",100000000000,VLOOKUP(A2,'Wyniki ogólne'!$D$34:$O$130,4,FALSE))</f>
        <v>100000000000</v>
      </c>
      <c r="K2" s="133">
        <f>IF(VLOOKUP(A2,'Wyniki ogólne'!$D$34:$O$130,8,FALSE)="–",100000000000,VLOOKUP(A2,'Wyniki ogólne'!$D$34:$O$130,8,FALSE))</f>
        <v>50</v>
      </c>
      <c r="L2" s="142">
        <f>K2</f>
        <v>50</v>
      </c>
      <c r="M2" s="141">
        <f>IFERROR(_xlfn.FLOOR.MATH(R2,U2),0)</f>
        <v>0</v>
      </c>
      <c r="N2" s="141">
        <f>IFERROR(_xlfn.CEILING.MATH(S2,U2),1)</f>
        <v>100</v>
      </c>
      <c r="O2" s="136">
        <f>ABS(IFERROR((N2-M2)/10,1))</f>
        <v>10</v>
      </c>
      <c r="P2" s="146" t="s">
        <v>112</v>
      </c>
      <c r="Q2" s="147">
        <v>1</v>
      </c>
      <c r="R2" s="148">
        <f>IFERROR(MIN(B2,J2,K2,'Baza wyników'!AR233),0)</f>
        <v>5</v>
      </c>
      <c r="S2" s="149" cm="1">
        <f t="array" ref="S2">_xlfn.IFS(AND(J2=100000000000,K2=100000000000),IFERROR(MAX(E2,I2,'Baza wyników'!AR277),0),J2=100000000000,IFERROR(MAX(E2,I2,K2,'Baza wyników'!AR277),0),K2=100000000000,IFERROR(MAX(E2,I2,J2,'Baza wyników'!AR277),0),AND(J2&lt;&gt;100000000000,K2&lt;&gt;100000000000),IFERROR(MAX(E2,I2,J2,K2,'Baza wyników'!AR277),0))</f>
        <v>95</v>
      </c>
      <c r="T2" s="157">
        <f>IFERROR(S2-R2,0)</f>
        <v>90</v>
      </c>
      <c r="U2" s="158" cm="1">
        <f t="array" ref="U2">IFERROR(_xlfn.IFS(ABS(T2)&lt;2,0.5,ABS(T2)&lt;5,1,ABS(T2)&lt;50,5,ABS(T2)&lt;100,10,ABS(T2)&lt;200,20,ABS(T2)&lt;500,50,ABS(T2)&lt;1000,100,ABS(T2)&lt;10000,1000,ABS(T2)&lt;100000,10000,ABS(T2)&lt;10000000,100000,ABS(T2)&lt;10000000,1000000,ABS(T2)&lt;20000000,2000000,ABS(T2)&lt;30000000,3000000,ABS(T2)&lt;40000000,4000000,ABS(T2)&lt;50000000,5000000,ABS(T2)&lt;60000000,6000000,ABS(T2)&lt;70000000,7000000,ABS(T2)&lt;80000000,8000000,ABS(T2)&lt;90000000,9000000,ABS(T2)&lt;100000000,10000000),0)</f>
        <v>10</v>
      </c>
      <c r="V2" s="150" t="s">
        <v>118</v>
      </c>
      <c r="W2" s="144"/>
      <c r="X2" s="133">
        <f>_xlfn.IFNA(IF(VLOOKUP(A2,'Wyniki white collar'!$D$34:$O$83,6,FALSE)="–","–", VLOOKUP(A2,'Wyniki white collar'!$D$34:$O$83,6,FALSE)),"brak")</f>
        <v>5</v>
      </c>
      <c r="Y2" s="145">
        <f>IF(X2="–","–", _xlfn.IFNA(IF(VLOOKUP(A2,'Wyniki white collar'!$D$34:$O$83,6,FALSE)&gt;=0,VLOOKUP(A2,'Wyniki white collar'!$D$34:$O$83,7,FALSE)-VLOOKUP(A2,'Wyniki white collar'!$D$34:$O$83,6,FALSE),VLOOKUP(A2,'Wyniki white collar'!$D$34:$O$83,7,FALSE)),"brak"))</f>
        <v>20</v>
      </c>
      <c r="Z2" s="133">
        <f>IF(X2="–","–", _xlfn.IFNA(VLOOKUP(A2,'Wyniki white collar'!$D$34:$O$83,9,FALSE)-VLOOKUP(A2,'Wyniki white collar'!$D$34:$O$83,7,FALSE),"brak"))</f>
        <v>50</v>
      </c>
      <c r="AA2" s="133">
        <f>IF(X2="–","–", _xlfn.IFNA(VLOOKUP(A2,'Wyniki white collar'!$D$34:$O$83,10,FALSE)-VLOOKUP(A2,'Wyniki white collar'!$D$34:$O$83,9,FALSE),"brak"))</f>
        <v>20</v>
      </c>
      <c r="AB2" s="133">
        <f t="shared" ref="AB2:AB31" si="0">IF(ISNUMBER(X2),X2,0)</f>
        <v>5</v>
      </c>
      <c r="AC2" s="133">
        <f>IFERROR(IF(X2&gt;=0,X2+Y2,Y2),0)</f>
        <v>25</v>
      </c>
      <c r="AD2" s="133">
        <f>IFERROR(AC2+Z2,0)</f>
        <v>75</v>
      </c>
      <c r="AE2" s="133">
        <f>IFERROR(AD2+AA2,0)</f>
        <v>95</v>
      </c>
      <c r="AF2" s="133">
        <f>_xlfn.IFNA(IF(VLOOKUP(A2,'Wyniki white collar'!$D$34:$O$83,4,FALSE)="–",100000000000,VLOOKUP(A2,'Wyniki white collar'!$D$34:$O$83,4,FALSE)),"brak")</f>
        <v>100000000000</v>
      </c>
      <c r="AG2" s="133">
        <f>_xlfn.IFNA(IF(VLOOKUP(A2,'Wyniki white collar'!$D$34:$O$83,8,FALSE)="–",100000000000,VLOOKUP(A2,'Wyniki white collar'!$D$34:$O$83,8,FALSE)),"brak")</f>
        <v>50</v>
      </c>
      <c r="AH2" s="142">
        <f>AG2</f>
        <v>50</v>
      </c>
      <c r="AI2" s="141">
        <f>IFERROR(_xlfn.FLOOR.MATH(AN2,AQ2),0)</f>
        <v>0</v>
      </c>
      <c r="AJ2" s="141">
        <f>IFERROR(_xlfn.CEILING.MATH(AO2,AQ2),1)</f>
        <v>100</v>
      </c>
      <c r="AK2" s="136">
        <f>ABS(IFERROR((AJ2-AI2)/10,1))</f>
        <v>10</v>
      </c>
      <c r="AL2" s="146" t="s">
        <v>112</v>
      </c>
      <c r="AM2" s="147">
        <v>1</v>
      </c>
      <c r="AN2" s="148">
        <f>IFERROR(MIN(X2,AF2,AG2,'Baza wyników'!AS233),0)</f>
        <v>5</v>
      </c>
      <c r="AO2" s="141" cm="1">
        <f t="array" ref="AO2">_xlfn.IFS(AND(AF2=100000000000,AG2=100000000000),IFERROR(MAX(AA2,AE2,'Baza wyników'!AS277),0),AF2=100000000000,IFERROR(MAX(AA2,AE2,AG2,'Baza wyników'!AS277),0),AG2=100000000000,IFERROR(MAX(AA2,AE2,AF2,'Baza wyników'!AS277),0),AND(AF2&lt;&gt;100000000000,AG2&lt;&gt;100000000000),IFERROR(MAX(AA2,AE2,AF2,AG2,'Baza wyników'!AS277),0))</f>
        <v>95</v>
      </c>
      <c r="AP2" s="157">
        <f>IFERROR(AO2-AN2,0)</f>
        <v>90</v>
      </c>
      <c r="AQ2" s="158" cm="1">
        <f t="array" ref="AQ2">IFERROR(_xlfn.IFS(ABS(AP2)&lt;2,0.5,ABS(AP2)&lt;5,1,ABS(AP2)&lt;50,5,ABS(AP2)&lt;100,10,ABS(AP2)&lt;200,20,ABS(AP2)&lt;500,50,ABS(AP2)&lt;1000,100,ABS(AP2)&lt;10000,1000,ABS(AP2)&lt;100000,10000,ABS(AP2)&lt;10000000,100000,ABS(AP2)&lt;10000000,1000000),0)</f>
        <v>10</v>
      </c>
      <c r="AR2" s="162" t="s">
        <v>120</v>
      </c>
      <c r="AT2" s="133">
        <f>_xlfn.IFNA(IF(VLOOKUP(A2,'Wyniki blue collar'!$D$34:$O$83,6,FALSE)="–","–", VLOOKUP(A2,'Wyniki blue collar'!$D$34:$O$83,6,FALSE)),"brak")</f>
        <v>5</v>
      </c>
      <c r="AU2" s="145">
        <f>IF(AT2="–","–", _xlfn.IFNA(IF(VLOOKUP(A2,'Wyniki blue collar'!$D$34:$O$83,6,FALSE)&gt;=0,VLOOKUP(A2,'Wyniki blue collar'!$D$34:$O$83,7,FALSE)-VLOOKUP(A2,'Wyniki blue collar'!$D$34:$O$83,6,FALSE),VLOOKUP(A2,'Wyniki blue collar'!$D$34:$O$83,7,FALSE)),"brak"))</f>
        <v>20</v>
      </c>
      <c r="AV2" s="133">
        <f>IF(AT2="–","–", _xlfn.IFNA(VLOOKUP(A2,'Wyniki blue collar'!$D$34:$O$83,9,FALSE)-VLOOKUP(A2,'Wyniki blue collar'!$D$34:$O$83,7,FALSE),"brak"))</f>
        <v>50</v>
      </c>
      <c r="AW2" s="133">
        <f>IF(AT2="–","–", _xlfn.IFNA(VLOOKUP(A2,'Wyniki blue collar'!$D$34:$O$83,10,FALSE)-VLOOKUP(A2,'Wyniki blue collar'!$D$34:$O$83,9,FALSE),"brak"))</f>
        <v>20</v>
      </c>
      <c r="AX2" s="133">
        <f>IF(ISNUMBER(AT2),AT2,0)</f>
        <v>5</v>
      </c>
      <c r="AY2" s="133">
        <f>IFERROR(IF(AT2&gt;=0,AT2+AU2,AU2),0)</f>
        <v>25</v>
      </c>
      <c r="AZ2" s="133">
        <f>IFERROR(AY2+AV2,0)</f>
        <v>75</v>
      </c>
      <c r="BA2" s="133">
        <f>IFERROR(AZ2+AW2,0)</f>
        <v>95</v>
      </c>
      <c r="BB2" s="133">
        <f>_xlfn.IFNA(IF(VLOOKUP(A2,'Wyniki blue collar'!$D$34:$O$83,4,FALSE)="–",100000000000,VLOOKUP(A2,'Wyniki blue collar'!$D$34:$O$83,4,FALSE)),"brak")</f>
        <v>100000000000</v>
      </c>
      <c r="BC2" s="133">
        <f>_xlfn.IFNA(IF(VLOOKUP(A2,'Wyniki blue collar'!$D$34:$O$83,8,FALSE)="–",100000000000,VLOOKUP(A2,'Wyniki blue collar'!$D$34:$O$83,8,FALSE)),"brak")</f>
        <v>50</v>
      </c>
      <c r="BD2" s="142">
        <f>BC2</f>
        <v>50</v>
      </c>
      <c r="BE2" s="141">
        <f>IFERROR(_xlfn.FLOOR.MATH(BJ2,BM2),0)</f>
        <v>0</v>
      </c>
      <c r="BF2" s="141">
        <f>IFERROR(_xlfn.CEILING.MATH(BK2,BM2),1)</f>
        <v>100</v>
      </c>
      <c r="BG2" s="136">
        <f>ABS(IFERROR((BF2-BE2)/10,1))</f>
        <v>10</v>
      </c>
      <c r="BH2" s="146" t="s">
        <v>112</v>
      </c>
      <c r="BI2" s="147">
        <v>1</v>
      </c>
      <c r="BJ2" s="148">
        <f>IFERROR(MIN(AT2,BB2,BC2,'Baza wyników'!AT233),0)</f>
        <v>5</v>
      </c>
      <c r="BK2" s="141" cm="1">
        <f t="array" ref="BK2">_xlfn.IFS(AND(BB2=100000000000,BC2=100000000000),IFERROR(MAX(AW2,BA2,'Baza wyników'!AT277),0),BC2=100000000000,IFERROR(MAX(AW2,BA2,BB2,'Baza wyników'!AT277),0),BB2=100000000000,IFERROR(MAX(AW2,BA2,BC2,'Baza wyników'!AT277),0),AND(BB2&lt;&gt;100000000000,BC2&lt;&gt;100000000000),IFERROR(MAX(AW2,BA2,BB2,BC2,'Baza wyników'!AT277),0))</f>
        <v>95</v>
      </c>
      <c r="BL2" s="157">
        <f>IFERROR(BK2-BJ2,0)</f>
        <v>90</v>
      </c>
      <c r="BM2" s="158" cm="1">
        <f t="array" ref="BM2">IFERROR(_xlfn.IFS(ABS(BL2)&lt;2,0.5,ABS(BL2)&lt;5,1,ABS(BL2)&lt;50,5,ABS(BL2)&lt;100,10,ABS(BL2)&lt;200,20,ABS(BL2)&lt;500,50,ABS(BL2)&lt;1000,100,ABS(BL2)&lt;10000,1000,ABS(BL2)&lt;100000,10000,ABS(BL2)&lt;10000000,100000,ABS(BL2)&lt;10000000,1000000),0)</f>
        <v>10</v>
      </c>
      <c r="BN2" s="166" t="s">
        <v>121</v>
      </c>
    </row>
    <row r="3" spans="1:66" x14ac:dyDescent="0.25">
      <c r="A3" s="49" t="s">
        <v>151</v>
      </c>
      <c r="B3" s="133">
        <f>VLOOKUP(A3,'Wyniki ogólne'!$D$34:$O$129,6,FALSE)</f>
        <v>5</v>
      </c>
      <c r="C3" s="145">
        <f>IF(VLOOKUP(A3,'Wyniki ogólne'!$D$34:$O$129,6,FALSE)="–","–",IF(VLOOKUP(A3,'Wyniki ogólne'!$D$34:$O$129,6,FALSE)&gt;=0,VLOOKUP(A3,'Wyniki ogólne'!$D$34:$O$129,7,FALSE)-VLOOKUP(A3,'Wyniki ogólne'!$D$34:$O$129,6,FALSE),VLOOKUP(A3,'Wyniki ogólne'!$D$34:$O$129,7,FALSE)))</f>
        <v>20</v>
      </c>
      <c r="D3" s="133">
        <f>IF(VLOOKUP(A3,'Wyniki ogólne'!$D$34:$O$129,6,FALSE)="–","–",VLOOKUP(A3,'Wyniki ogólne'!$D$34:$O$129,9,FALSE)-VLOOKUP(A3,'Wyniki ogólne'!$D$34:$O$129,7,FALSE))</f>
        <v>50</v>
      </c>
      <c r="E3" s="133">
        <f>IF(VLOOKUP(A3,'Wyniki ogólne'!$D$34:$O$129,6,FALSE)="–","–",VLOOKUP(A3,'Wyniki ogólne'!$D$34:$O$129,10,FALSE)-VLOOKUP(A3,'Wyniki ogólne'!$D$34:$O$129,9,FALSE))</f>
        <v>20</v>
      </c>
      <c r="F3" s="133">
        <f t="shared" ref="F3:F40" si="1">IF(ISNUMBER(B3),B3,0)</f>
        <v>5</v>
      </c>
      <c r="G3" s="133">
        <f t="shared" ref="G3:G40" si="2">IFERROR(IF(B3&gt;=0,B3+C3,C3),0)</f>
        <v>25</v>
      </c>
      <c r="H3" s="133">
        <f t="shared" ref="H3:H40" si="3">IFERROR(G3+D3,0)</f>
        <v>75</v>
      </c>
      <c r="I3" s="133">
        <f t="shared" ref="I3:I40" si="4">IFERROR(H3+E3,0)</f>
        <v>95</v>
      </c>
      <c r="J3" s="133">
        <f>IF(VLOOKUP(A3,'Wyniki ogólne'!$D$34:$O$130,4,FALSE)="–",100000000000,VLOOKUP(A3,'Wyniki ogólne'!$D$34:$O$130,4,FALSE))</f>
        <v>100000000000</v>
      </c>
      <c r="K3" s="133">
        <f>IF(VLOOKUP(A3,'Wyniki ogólne'!$D$34:$O$130,8,FALSE)="–",100000000000,VLOOKUP(A3,'Wyniki ogólne'!$D$34:$O$130,8,FALSE))</f>
        <v>50</v>
      </c>
      <c r="L3" s="142">
        <f t="shared" ref="L3:L20" si="5">K3</f>
        <v>50</v>
      </c>
      <c r="M3" s="141">
        <f t="shared" ref="M3:M40" si="6">IFERROR(_xlfn.FLOOR.MATH(R3,U3),0)</f>
        <v>0</v>
      </c>
      <c r="N3" s="141">
        <f t="shared" ref="N3:N40" si="7">IFERROR(_xlfn.CEILING.MATH(S3,U3),1)</f>
        <v>100</v>
      </c>
      <c r="O3" s="136">
        <f t="shared" ref="O3:O40" si="8">ABS(IFERROR((N3-M3)/10,1))</f>
        <v>10</v>
      </c>
      <c r="P3" s="151" t="s">
        <v>112</v>
      </c>
      <c r="Q3" s="152">
        <v>2</v>
      </c>
      <c r="R3" s="148">
        <f>IFERROR(MIN(B3,J3,K3,'Baza wyników'!AR234),0)</f>
        <v>5</v>
      </c>
      <c r="S3" s="149" cm="1">
        <f t="array" ref="S3">_xlfn.IFS(AND(J3=100000000000,K3=100000000000),IFERROR(MAX(E3,I3,'Baza wyników'!AR278),0),J3=100000000000,IFERROR(MAX(E3,I3,K3,'Baza wyników'!AR278),0),K3=100000000000,IFERROR(MAX(E3,I3,J3,'Baza wyników'!AR278),0),AND(J3&lt;&gt;100000000000,K3&lt;&gt;100000000000),IFERROR(MAX(E3,I3,J3,K3,'Baza wyników'!AR278),0))</f>
        <v>95</v>
      </c>
      <c r="T3" s="159">
        <f t="shared" ref="T3:T40" si="9">IFERROR(S3-R3,0)</f>
        <v>90</v>
      </c>
      <c r="U3" s="158" cm="1">
        <f t="array" ref="U3">IFERROR(_xlfn.IFS(ABS(T3)&lt;2,0.5,ABS(T3)&lt;5,1,ABS(T3)&lt;50,5,ABS(T3)&lt;100,10,ABS(T3)&lt;200,20,ABS(T3)&lt;500,50,ABS(T3)&lt;1000,100,ABS(T3)&lt;10000,1000,ABS(T3)&lt;100000,10000,ABS(T3)&lt;10000000,100000,ABS(T3)&lt;10000000,1000000,ABS(T3)&lt;20000000,2000000,ABS(T3)&lt;30000000,3000000,ABS(T3)&lt;40000000,4000000,ABS(T3)&lt;50000000,5000000,ABS(T3)&lt;60000000,6000000,ABS(T3)&lt;70000000,7000000,ABS(T3)&lt;80000000,8000000,ABS(T3)&lt;90000000,9000000,ABS(T3)&lt;100000000,10000000),0)</f>
        <v>10</v>
      </c>
      <c r="V3" s="153" t="s">
        <v>118</v>
      </c>
      <c r="W3" s="139"/>
      <c r="X3" s="133">
        <f>_xlfn.IFNA(IF(VLOOKUP(A3,'Wyniki white collar'!$D$34:$O$83,6,FALSE)="–","–", VLOOKUP(A3,'Wyniki white collar'!$D$34:$O$83,6,FALSE)),"brak")</f>
        <v>5</v>
      </c>
      <c r="Y3" s="145">
        <f>IF(X3="–","–", _xlfn.IFNA(IF(VLOOKUP(A3,'Wyniki white collar'!$D$34:$O$83,6,FALSE)&gt;=0,VLOOKUP(A3,'Wyniki white collar'!$D$34:$O$83,7,FALSE)-VLOOKUP(A3,'Wyniki white collar'!$D$34:$O$83,6,FALSE),VLOOKUP(A3,'Wyniki white collar'!$D$34:$O$83,7,FALSE)),"brak"))</f>
        <v>20</v>
      </c>
      <c r="Z3" s="133">
        <f>IF(X3="–","–", _xlfn.IFNA(VLOOKUP(A3,'Wyniki white collar'!$D$34:$O$83,9,FALSE)-VLOOKUP(A3,'Wyniki white collar'!$D$34:$O$83,7,FALSE),"brak"))</f>
        <v>50</v>
      </c>
      <c r="AA3" s="133">
        <f>IF(X3="–","–", _xlfn.IFNA(VLOOKUP(A3,'Wyniki white collar'!$D$34:$O$83,10,FALSE)-VLOOKUP(A3,'Wyniki white collar'!$D$34:$O$83,9,FALSE),"brak"))</f>
        <v>20</v>
      </c>
      <c r="AB3" s="133">
        <f t="shared" si="0"/>
        <v>5</v>
      </c>
      <c r="AC3" s="133">
        <f t="shared" ref="AC3:AC40" si="10">IFERROR(IF(X3&gt;=0,X3+Y3,Y3),0)</f>
        <v>25</v>
      </c>
      <c r="AD3" s="133">
        <f>IFERROR(AC3+Z3,0)</f>
        <v>75</v>
      </c>
      <c r="AE3" s="133">
        <f t="shared" ref="AE3:AE40" si="11">IFERROR(AD3+AA3,0)</f>
        <v>95</v>
      </c>
      <c r="AF3" s="133">
        <f>_xlfn.IFNA(IF(VLOOKUP(A3,'Wyniki white collar'!$D$34:$O$83,4,FALSE)="–",100000000000,VLOOKUP(A3,'Wyniki white collar'!$D$34:$O$83,4,FALSE)),"brak")</f>
        <v>100000000000</v>
      </c>
      <c r="AG3" s="133">
        <f>_xlfn.IFNA(IF(VLOOKUP(A3,'Wyniki white collar'!$D$34:$O$83,8,FALSE)="–",100000000000,VLOOKUP(A3,'Wyniki white collar'!$D$34:$O$83,8,FALSE)),"brak")</f>
        <v>50</v>
      </c>
      <c r="AH3" s="142">
        <f t="shared" ref="AH3:AH40" si="12">AG3</f>
        <v>50</v>
      </c>
      <c r="AI3" s="141">
        <f t="shared" ref="AI3:AI40" si="13">IFERROR(_xlfn.FLOOR.MATH(AN3,AQ3),0)</f>
        <v>0</v>
      </c>
      <c r="AJ3" s="141">
        <f t="shared" ref="AJ3:AJ40" si="14">IFERROR(_xlfn.CEILING.MATH(AO3,AQ3),1)</f>
        <v>100</v>
      </c>
      <c r="AK3" s="136">
        <f t="shared" ref="AK3:AK40" si="15">ABS(IFERROR((AJ3-AI3)/10,1))</f>
        <v>10</v>
      </c>
      <c r="AL3" s="151" t="s">
        <v>112</v>
      </c>
      <c r="AM3" s="152">
        <v>2</v>
      </c>
      <c r="AN3" s="148">
        <f>IFERROR(MIN(X3,AF3,AG3,'Baza wyników'!AS234),0)</f>
        <v>5</v>
      </c>
      <c r="AO3" s="141" cm="1">
        <f t="array" ref="AO3">_xlfn.IFS(AND(AF3=100000000000,AG3=100000000000),IFERROR(MAX(AA3,AE3,'Baza wyników'!AS278),0),AF3=100000000000,IFERROR(MAX(AA3,AE3,AG3,'Baza wyników'!AS278),0),AG3=100000000000,IFERROR(MAX(AA3,AE3,AF3,'Baza wyników'!AS278),0),AND(AF3&lt;&gt;100000000000,AG3&lt;&gt;100000000000),IFERROR(MAX(AA3,AE3,AF3,AG3,'Baza wyników'!AS278),0))</f>
        <v>95</v>
      </c>
      <c r="AP3" s="159">
        <f t="shared" ref="AP3:AP40" si="16">IFERROR(AO3-AN3,0)</f>
        <v>90</v>
      </c>
      <c r="AQ3" s="158" cm="1">
        <f t="array" ref="AQ3">IFERROR(_xlfn.IFS(ABS(AP3)&lt;2,0.5,ABS(AP3)&lt;5,1,ABS(AP3)&lt;50,5,ABS(AP3)&lt;100,10,ABS(AP3)&lt;200,20,ABS(AP3)&lt;500,50,ABS(AP3)&lt;1000,100,ABS(AP3)&lt;10000,1000,ABS(AP3)&lt;100000,10000,ABS(AP3)&lt;10000000,100000,ABS(AP3)&lt;10000000,1000000),0)</f>
        <v>10</v>
      </c>
      <c r="AR3" s="163" t="s">
        <v>120</v>
      </c>
      <c r="AT3" s="133">
        <f>_xlfn.IFNA(IF(VLOOKUP(A3,'Wyniki blue collar'!$D$34:$O$83,6,FALSE)="–","–", VLOOKUP(A3,'Wyniki blue collar'!$D$34:$O$83,6,FALSE)),"brak")</f>
        <v>5</v>
      </c>
      <c r="AU3" s="145">
        <f>IF(AT3="–","–", _xlfn.IFNA(IF(VLOOKUP(A3,'Wyniki blue collar'!$D$34:$O$83,6,FALSE)&gt;=0,VLOOKUP(A3,'Wyniki blue collar'!$D$34:$O$83,7,FALSE)-VLOOKUP(A3,'Wyniki blue collar'!$D$34:$O$83,6,FALSE),VLOOKUP(A3,'Wyniki blue collar'!$D$34:$O$83,7,FALSE)),"brak"))</f>
        <v>20</v>
      </c>
      <c r="AV3" s="133">
        <f>IF(AT3="–","–", _xlfn.IFNA(VLOOKUP(A3,'Wyniki blue collar'!$D$34:$O$83,9,FALSE)-VLOOKUP(A3,'Wyniki blue collar'!$D$34:$O$83,7,FALSE),"brak"))</f>
        <v>50</v>
      </c>
      <c r="AW3" s="133">
        <f>_xlfn.IFNA(VLOOKUP(A3,'Wyniki blue collar'!$D$34:$O$83,10,FALSE)-VLOOKUP(A3,'Wyniki blue collar'!$D$34:$O$83,9,FALSE),"brak")</f>
        <v>20</v>
      </c>
      <c r="AX3" s="133">
        <f t="shared" ref="AX3:AX40" si="17">IF(ISNUMBER(AT3),AT3,0)</f>
        <v>5</v>
      </c>
      <c r="AY3" s="133">
        <f t="shared" ref="AY3:AY40" si="18">IFERROR(IF(AT3&gt;=0,AT3+AU3,AU3),0)</f>
        <v>25</v>
      </c>
      <c r="AZ3" s="133">
        <f t="shared" ref="AZ3:AZ40" si="19">IFERROR(AY3+AV3,0)</f>
        <v>75</v>
      </c>
      <c r="BA3" s="133">
        <f t="shared" ref="BA3:BA40" si="20">IFERROR(AZ3+AW3,0)</f>
        <v>95</v>
      </c>
      <c r="BB3" s="133">
        <f>_xlfn.IFNA(IF(VLOOKUP(A3,'Wyniki blue collar'!$D$34:$O$83,4,FALSE)="–",100000000000,VLOOKUP(A3,'Wyniki blue collar'!$D$34:$O$83,4,FALSE)),"brak")</f>
        <v>100000000000</v>
      </c>
      <c r="BC3" s="133">
        <f>_xlfn.IFNA(IF(VLOOKUP(A3,'Wyniki blue collar'!$D$34:$O$83,8,FALSE)="–",100000000000,VLOOKUP(A3,'Wyniki blue collar'!$D$34:$O$83,8,FALSE)),"brak")</f>
        <v>50</v>
      </c>
      <c r="BD3" s="142">
        <f t="shared" ref="BD3:BD40" si="21">BC3</f>
        <v>50</v>
      </c>
      <c r="BE3" s="141">
        <f t="shared" ref="BE3:BE40" si="22">IFERROR(_xlfn.FLOOR.MATH(BJ3,BM3),0)</f>
        <v>0</v>
      </c>
      <c r="BF3" s="141">
        <f t="shared" ref="BF3:BF40" si="23">IFERROR(_xlfn.CEILING.MATH(BK3,BM3),1)</f>
        <v>100</v>
      </c>
      <c r="BG3" s="136">
        <f t="shared" ref="BG3:BG40" si="24">ABS(IFERROR((BF3-BE3)/10,1))</f>
        <v>10</v>
      </c>
      <c r="BH3" s="151" t="s">
        <v>112</v>
      </c>
      <c r="BI3" s="152">
        <v>2</v>
      </c>
      <c r="BJ3" s="148">
        <f>IFERROR(MIN(AT3,BB3,BC3,'Baza wyników'!AT234),0)</f>
        <v>5</v>
      </c>
      <c r="BK3" s="141" cm="1">
        <f t="array" ref="BK3">_xlfn.IFS(AND(BB3=100000000000,BC3=100000000000),IFERROR(MAX(AW3,BA3,'Baza wyników'!AT278),0),BC3=100000000000,IFERROR(MAX(AW3,BA3,BB3,'Baza wyników'!AT278),0),BB3=100000000000,IFERROR(MAX(AW3,BA3,BC3,'Baza wyników'!AT278),0),AND(BB3&lt;&gt;100000000000,BC3&lt;&gt;100000000000),IFERROR(MAX(AW3,BA3,BB3,BC3,'Baza wyników'!AT278),0))</f>
        <v>95</v>
      </c>
      <c r="BL3" s="159">
        <f t="shared" ref="BL3:BL40" si="25">IFERROR(BK3-BJ3,0)</f>
        <v>90</v>
      </c>
      <c r="BM3" s="158" cm="1">
        <f t="array" ref="BM3">IFERROR(_xlfn.IFS(ABS(BL3)&lt;2,0.5,ABS(BL3)&lt;5,1,ABS(BL3)&lt;50,5,ABS(BL3)&lt;100,10,ABS(BL3)&lt;200,20,ABS(BL3)&lt;500,50,ABS(BL3)&lt;1000,100,ABS(BL3)&lt;10000,1000,ABS(BL3)&lt;100000,10000,ABS(BL3)&lt;10000000,100000,ABS(BL3)&lt;10000000,1000000),0)</f>
        <v>10</v>
      </c>
      <c r="BN3" s="167" t="s">
        <v>121</v>
      </c>
    </row>
    <row r="4" spans="1:66" x14ac:dyDescent="0.25">
      <c r="A4" s="49" t="s">
        <v>152</v>
      </c>
      <c r="B4" s="133">
        <f>VLOOKUP(A4,'Wyniki ogólne'!$D$34:$O$129,6,FALSE)</f>
        <v>5</v>
      </c>
      <c r="C4" s="145">
        <f>IF(VLOOKUP(A4,'Wyniki ogólne'!$D$34:$O$129,6,FALSE)="–","–",IF(VLOOKUP(A4,'Wyniki ogólne'!$D$34:$O$129,6,FALSE)&gt;=0,VLOOKUP(A4,'Wyniki ogólne'!$D$34:$O$129,7,FALSE)-VLOOKUP(A4,'Wyniki ogólne'!$D$34:$O$129,6,FALSE),VLOOKUP(A4,'Wyniki ogólne'!$D$34:$O$129,7,FALSE)))</f>
        <v>20</v>
      </c>
      <c r="D4" s="133">
        <f>IF(VLOOKUP(A4,'Wyniki ogólne'!$D$34:$O$129,6,FALSE)="–","–",VLOOKUP(A4,'Wyniki ogólne'!$D$34:$O$129,9,FALSE)-VLOOKUP(A4,'Wyniki ogólne'!$D$34:$O$129,7,FALSE))</f>
        <v>50</v>
      </c>
      <c r="E4" s="133">
        <f>IF(VLOOKUP(A4,'Wyniki ogólne'!$D$34:$O$129,6,FALSE)="–","–",VLOOKUP(A4,'Wyniki ogólne'!$D$34:$O$129,10,FALSE)-VLOOKUP(A4,'Wyniki ogólne'!$D$34:$O$129,9,FALSE))</f>
        <v>20</v>
      </c>
      <c r="F4" s="133">
        <f t="shared" ref="F4:F6" si="26">IF(ISNUMBER(B4),B4,0)</f>
        <v>5</v>
      </c>
      <c r="G4" s="133">
        <f t="shared" ref="G4:G6" si="27">IFERROR(IF(B4&gt;=0,B4+C4,C4),0)</f>
        <v>25</v>
      </c>
      <c r="H4" s="133">
        <f t="shared" ref="H4:H6" si="28">IFERROR(G4+D4,0)</f>
        <v>75</v>
      </c>
      <c r="I4" s="133">
        <f t="shared" ref="I4:I6" si="29">IFERROR(H4+E4,0)</f>
        <v>95</v>
      </c>
      <c r="J4" s="133">
        <f>IF(VLOOKUP(A4,'Wyniki ogólne'!$D$34:$O$130,4,FALSE)="–",100000000000,VLOOKUP(A4,'Wyniki ogólne'!$D$34:$O$130,4,FALSE))</f>
        <v>100000000000</v>
      </c>
      <c r="K4" s="133">
        <f>IF(VLOOKUP(A4,'Wyniki ogólne'!$D$34:$O$130,8,FALSE)="–",100000000000,VLOOKUP(A4,'Wyniki ogólne'!$D$34:$O$130,8,FALSE))</f>
        <v>50</v>
      </c>
      <c r="L4" s="142">
        <f t="shared" ref="L4:L6" si="30">K4</f>
        <v>50</v>
      </c>
      <c r="M4" s="141">
        <f t="shared" ref="M4:M6" si="31">IFERROR(_xlfn.FLOOR.MATH(R4,U4),0)</f>
        <v>0</v>
      </c>
      <c r="N4" s="141">
        <f t="shared" ref="N4:N6" si="32">IFERROR(_xlfn.CEILING.MATH(S4,U4),1)</f>
        <v>100</v>
      </c>
      <c r="O4" s="136">
        <f t="shared" ref="O4:O6" si="33">ABS(IFERROR((N4-M4)/10,1))</f>
        <v>10</v>
      </c>
      <c r="P4" s="151" t="s">
        <v>112</v>
      </c>
      <c r="Q4" s="152">
        <v>3</v>
      </c>
      <c r="R4" s="148">
        <f>IFERROR(MIN(B4,J4,K4,'Baza wyników'!AR235),0)</f>
        <v>5</v>
      </c>
      <c r="S4" s="149" cm="1">
        <f t="array" ref="S4">_xlfn.IFS(AND(J4=100000000000,K4=100000000000),IFERROR(MAX(E4,I4,'Baza wyników'!AR279),0),J4=100000000000,IFERROR(MAX(E4,I4,K4,'Baza wyników'!AR279),0),K4=100000000000,IFERROR(MAX(E4,I4,J4,'Baza wyników'!AR279),0),AND(J4&lt;&gt;100000000000,K4&lt;&gt;100000000000),IFERROR(MAX(E4,I4,J4,K4,'Baza wyników'!AR279),0))</f>
        <v>95</v>
      </c>
      <c r="T4" s="159">
        <f t="shared" ref="T4:T6" si="34">IFERROR(S4-R4,0)</f>
        <v>90</v>
      </c>
      <c r="U4" s="158" cm="1">
        <f t="array" ref="U4">IFERROR(_xlfn.IFS(ABS(T4)&lt;2,0.5,ABS(T4)&lt;5,1,ABS(T4)&lt;50,5,ABS(T4)&lt;100,10,ABS(T4)&lt;200,20,ABS(T4)&lt;500,50,ABS(T4)&lt;1000,100,ABS(T4)&lt;10000,1000,ABS(T4)&lt;100000,10000,ABS(T4)&lt;10000000,100000,ABS(T4)&lt;10000000,1000000,ABS(T4)&lt;20000000,2000000,ABS(T4)&lt;30000000,3000000,ABS(T4)&lt;40000000,4000000,ABS(T4)&lt;50000000,5000000,ABS(T4)&lt;60000000,6000000,ABS(T4)&lt;70000000,7000000,ABS(T4)&lt;80000000,8000000,ABS(T4)&lt;90000000,9000000,ABS(T4)&lt;100000000,10000000),0)</f>
        <v>10</v>
      </c>
      <c r="V4" s="153" t="s">
        <v>118</v>
      </c>
      <c r="W4" s="139"/>
      <c r="X4" s="133">
        <f>_xlfn.IFNA(IF(VLOOKUP(A4,'Wyniki white collar'!$D$34:$O$83,6,FALSE)="–","–", VLOOKUP(A4,'Wyniki white collar'!$D$34:$O$83,6,FALSE)),"brak")</f>
        <v>5</v>
      </c>
      <c r="Y4" s="145">
        <f>IF(X4="–","–", _xlfn.IFNA(IF(VLOOKUP(A4,'Wyniki white collar'!$D$34:$O$83,6,FALSE)&gt;=0,VLOOKUP(A4,'Wyniki white collar'!$D$34:$O$83,7,FALSE)-VLOOKUP(A4,'Wyniki white collar'!$D$34:$O$83,6,FALSE),VLOOKUP(A4,'Wyniki white collar'!$D$34:$O$83,7,FALSE)),"brak"))</f>
        <v>20</v>
      </c>
      <c r="Z4" s="133">
        <f>IF(X4="–","–", _xlfn.IFNA(VLOOKUP(A4,'Wyniki white collar'!$D$34:$O$83,9,FALSE)-VLOOKUP(A4,'Wyniki white collar'!$D$34:$O$83,7,FALSE),"brak"))</f>
        <v>50</v>
      </c>
      <c r="AA4" s="133">
        <f>IF(X4="–","–", _xlfn.IFNA(VLOOKUP(A4,'Wyniki white collar'!$D$34:$O$83,10,FALSE)-VLOOKUP(A4,'Wyniki white collar'!$D$34:$O$83,9,FALSE),"brak"))</f>
        <v>20</v>
      </c>
      <c r="AB4" s="133">
        <f t="shared" si="0"/>
        <v>5</v>
      </c>
      <c r="AC4" s="133">
        <f t="shared" ref="AC4:AC6" si="35">IFERROR(IF(X4&gt;=0,X4+Y4,Y4),0)</f>
        <v>25</v>
      </c>
      <c r="AD4" s="133">
        <f t="shared" ref="AD4:AD6" si="36">IFERROR(AC4+Z4,0)</f>
        <v>75</v>
      </c>
      <c r="AE4" s="133">
        <f t="shared" ref="AE4:AE6" si="37">IFERROR(AD4+AA4,0)</f>
        <v>95</v>
      </c>
      <c r="AF4" s="133">
        <f>_xlfn.IFNA(IF(VLOOKUP(A4,'Wyniki white collar'!$D$34:$O$83,4,FALSE)="–",100000000000,VLOOKUP(A4,'Wyniki white collar'!$D$34:$O$83,4,FALSE)),"brak")</f>
        <v>100000000000</v>
      </c>
      <c r="AG4" s="133">
        <f>_xlfn.IFNA(IF(VLOOKUP(A4,'Wyniki white collar'!$D$34:$O$83,8,FALSE)="–",100000000000,VLOOKUP(A4,'Wyniki white collar'!$D$34:$O$83,8,FALSE)),"brak")</f>
        <v>50</v>
      </c>
      <c r="AH4" s="142">
        <f t="shared" ref="AH4:AH6" si="38">AG4</f>
        <v>50</v>
      </c>
      <c r="AI4" s="141">
        <f t="shared" ref="AI4:AI6" si="39">IFERROR(_xlfn.FLOOR.MATH(AN4,AQ4),0)</f>
        <v>0</v>
      </c>
      <c r="AJ4" s="141">
        <f t="shared" ref="AJ4:AJ6" si="40">IFERROR(_xlfn.CEILING.MATH(AO4,AQ4),1)</f>
        <v>100</v>
      </c>
      <c r="AK4" s="136">
        <f t="shared" ref="AK4:AK6" si="41">ABS(IFERROR((AJ4-AI4)/10,1))</f>
        <v>10</v>
      </c>
      <c r="AL4" s="151" t="s">
        <v>112</v>
      </c>
      <c r="AM4" s="152">
        <v>3</v>
      </c>
      <c r="AN4" s="148">
        <f>IFERROR(MIN(X4,AF4,AG4,'Baza wyników'!AS235),0)</f>
        <v>5</v>
      </c>
      <c r="AO4" s="141" cm="1">
        <f t="array" ref="AO4">_xlfn.IFS(AND(AF4=100000000000,AG4=100000000000),IFERROR(MAX(AA4,AE4,'Baza wyników'!AS279),0),AF4=100000000000,IFERROR(MAX(AA4,AE4,AG4,'Baza wyników'!AS279),0),AG4=100000000000,IFERROR(MAX(AA4,AE4,AF4,'Baza wyników'!AS279),0),AND(AF4&lt;&gt;100000000000,AG4&lt;&gt;100000000000),IFERROR(MAX(AA4,AE4,AF4,AG4,'Baza wyników'!AS279),0))</f>
        <v>95</v>
      </c>
      <c r="AP4" s="159">
        <f t="shared" ref="AP4:AP6" si="42">IFERROR(AO4-AN4,0)</f>
        <v>90</v>
      </c>
      <c r="AQ4" s="158" cm="1">
        <f t="array" ref="AQ4">IFERROR(_xlfn.IFS(ABS(AP4)&lt;2,0.5,ABS(AP4)&lt;5,1,ABS(AP4)&lt;50,5,ABS(AP4)&lt;100,10,ABS(AP4)&lt;200,20,ABS(AP4)&lt;500,50,ABS(AP4)&lt;1000,100,ABS(AP4)&lt;10000,1000,ABS(AP4)&lt;100000,10000,ABS(AP4)&lt;10000000,100000,ABS(AP4)&lt;10000000,1000000),0)</f>
        <v>10</v>
      </c>
      <c r="AR4" s="163" t="s">
        <v>120</v>
      </c>
      <c r="AT4" s="133">
        <f>_xlfn.IFNA(IF(VLOOKUP(A4,'Wyniki blue collar'!$D$34:$O$83,6,FALSE)="–","–", VLOOKUP(A4,'Wyniki blue collar'!$D$34:$O$83,6,FALSE)),"brak")</f>
        <v>5</v>
      </c>
      <c r="AU4" s="145">
        <f>IF(AT4="–","–", _xlfn.IFNA(IF(VLOOKUP(A4,'Wyniki blue collar'!$D$34:$O$83,6,FALSE)&gt;=0,VLOOKUP(A4,'Wyniki blue collar'!$D$34:$O$83,7,FALSE)-VLOOKUP(A4,'Wyniki blue collar'!$D$34:$O$83,6,FALSE),VLOOKUP(A4,'Wyniki blue collar'!$D$34:$O$83,7,FALSE)),"brak"))</f>
        <v>20</v>
      </c>
      <c r="AV4" s="133">
        <f>IF(AT4="–","–", _xlfn.IFNA(VLOOKUP(A4,'Wyniki blue collar'!$D$34:$O$83,9,FALSE)-VLOOKUP(A4,'Wyniki blue collar'!$D$34:$O$83,7,FALSE),"brak"))</f>
        <v>50</v>
      </c>
      <c r="AW4" s="133">
        <f>_xlfn.IFNA(VLOOKUP(A4,'Wyniki blue collar'!$D$34:$O$83,10,FALSE)-VLOOKUP(A4,'Wyniki blue collar'!$D$34:$O$83,9,FALSE),"brak")</f>
        <v>20</v>
      </c>
      <c r="AX4" s="133">
        <f t="shared" ref="AX4:AX6" si="43">IF(ISNUMBER(AT4),AT4,0)</f>
        <v>5</v>
      </c>
      <c r="AY4" s="133">
        <f t="shared" ref="AY4:AY6" si="44">IFERROR(IF(AT4&gt;=0,AT4+AU4,AU4),0)</f>
        <v>25</v>
      </c>
      <c r="AZ4" s="133">
        <f t="shared" ref="AZ4:AZ6" si="45">IFERROR(AY4+AV4,0)</f>
        <v>75</v>
      </c>
      <c r="BA4" s="133">
        <f t="shared" ref="BA4:BA6" si="46">IFERROR(AZ4+AW4,0)</f>
        <v>95</v>
      </c>
      <c r="BB4" s="133">
        <f>_xlfn.IFNA(IF(VLOOKUP(A4,'Wyniki blue collar'!$D$34:$O$83,4,FALSE)="–",100000000000,VLOOKUP(A4,'Wyniki blue collar'!$D$34:$O$83,4,FALSE)),"brak")</f>
        <v>100000000000</v>
      </c>
      <c r="BC4" s="133">
        <f>_xlfn.IFNA(IF(VLOOKUP(A4,'Wyniki blue collar'!$D$34:$O$83,8,FALSE)="–",100000000000,VLOOKUP(A4,'Wyniki blue collar'!$D$34:$O$83,8,FALSE)),"brak")</f>
        <v>50</v>
      </c>
      <c r="BD4" s="142">
        <f t="shared" ref="BD4:BD6" si="47">BC4</f>
        <v>50</v>
      </c>
      <c r="BE4" s="141">
        <f t="shared" ref="BE4:BE6" si="48">IFERROR(_xlfn.FLOOR.MATH(BJ4,BM4),0)</f>
        <v>0</v>
      </c>
      <c r="BF4" s="141">
        <f t="shared" ref="BF4:BF6" si="49">IFERROR(_xlfn.CEILING.MATH(BK4,BM4),1)</f>
        <v>100</v>
      </c>
      <c r="BG4" s="136">
        <f t="shared" ref="BG4:BG6" si="50">ABS(IFERROR((BF4-BE4)/10,1))</f>
        <v>10</v>
      </c>
      <c r="BH4" s="151" t="s">
        <v>112</v>
      </c>
      <c r="BI4" s="152">
        <v>3</v>
      </c>
      <c r="BJ4" s="148">
        <f>IFERROR(MIN(AT4,BB4,BC4,'Baza wyników'!AT235),0)</f>
        <v>5</v>
      </c>
      <c r="BK4" s="141" cm="1">
        <f t="array" ref="BK4">_xlfn.IFS(AND(BB4=100000000000,BC4=100000000000),IFERROR(MAX(AW4,BA4,'Baza wyników'!AT279),0),BC4=100000000000,IFERROR(MAX(AW4,BA4,BB4,'Baza wyników'!AT279),0),BB4=100000000000,IFERROR(MAX(AW4,BA4,BC4,'Baza wyników'!AT279),0),AND(BB4&lt;&gt;100000000000,BC4&lt;&gt;100000000000),IFERROR(MAX(AW4,BA4,BB4,BC4,'Baza wyników'!AT279),0))</f>
        <v>95</v>
      </c>
      <c r="BL4" s="159">
        <f t="shared" ref="BL4:BL6" si="51">IFERROR(BK4-BJ4,0)</f>
        <v>90</v>
      </c>
      <c r="BM4" s="158" cm="1">
        <f t="array" ref="BM4">IFERROR(_xlfn.IFS(ABS(BL4)&lt;2,0.5,ABS(BL4)&lt;5,1,ABS(BL4)&lt;50,5,ABS(BL4)&lt;100,10,ABS(BL4)&lt;200,20,ABS(BL4)&lt;500,50,ABS(BL4)&lt;1000,100,ABS(BL4)&lt;10000,1000,ABS(BL4)&lt;100000,10000,ABS(BL4)&lt;10000000,100000,ABS(BL4)&lt;10000000,1000000),0)</f>
        <v>10</v>
      </c>
      <c r="BN4" s="167" t="s">
        <v>121</v>
      </c>
    </row>
    <row r="5" spans="1:66" x14ac:dyDescent="0.25">
      <c r="A5" s="185" t="s">
        <v>185</v>
      </c>
      <c r="B5" s="133">
        <f>VLOOKUP(A5,'Wyniki ogólne'!$D$34:$O$129,6,FALSE)</f>
        <v>5</v>
      </c>
      <c r="C5" s="145">
        <f>IF(VLOOKUP(A5,'Wyniki ogólne'!$D$34:$O$129,6,FALSE)="–","–",IF(VLOOKUP(A5,'Wyniki ogólne'!$D$34:$O$129,6,FALSE)&gt;=0,VLOOKUP(A5,'Wyniki ogólne'!$D$34:$O$129,7,FALSE)-VLOOKUP(A5,'Wyniki ogólne'!$D$34:$O$129,6,FALSE),VLOOKUP(A5,'Wyniki ogólne'!$D$34:$O$129,7,FALSE)))</f>
        <v>20</v>
      </c>
      <c r="D5" s="133">
        <f>IF(VLOOKUP(A5,'Wyniki ogólne'!$D$34:$O$129,6,FALSE)="–","–",VLOOKUP(A5,'Wyniki ogólne'!$D$34:$O$129,9,FALSE)-VLOOKUP(A5,'Wyniki ogólne'!$D$34:$O$129,7,FALSE))</f>
        <v>50</v>
      </c>
      <c r="E5" s="133">
        <f>IF(VLOOKUP(A5,'Wyniki ogólne'!$D$34:$O$129,6,FALSE)="–","–",VLOOKUP(A5,'Wyniki ogólne'!$D$34:$O$129,10,FALSE)-VLOOKUP(A5,'Wyniki ogólne'!$D$34:$O$129,9,FALSE))</f>
        <v>20</v>
      </c>
      <c r="F5" s="133">
        <f t="shared" si="26"/>
        <v>5</v>
      </c>
      <c r="G5" s="133">
        <f t="shared" si="27"/>
        <v>25</v>
      </c>
      <c r="H5" s="133">
        <f t="shared" si="28"/>
        <v>75</v>
      </c>
      <c r="I5" s="133">
        <f t="shared" si="29"/>
        <v>95</v>
      </c>
      <c r="J5" s="133">
        <f>IF(VLOOKUP(A5,'Wyniki ogólne'!$D$34:$O$130,4,FALSE)="–",100000000000,VLOOKUP(A5,'Wyniki ogólne'!$D$34:$O$130,4,FALSE))</f>
        <v>100000000000</v>
      </c>
      <c r="K5" s="133">
        <f>IF(VLOOKUP(A5,'Wyniki ogólne'!$D$34:$O$130,8,FALSE)="–",100000000000,VLOOKUP(A5,'Wyniki ogólne'!$D$34:$O$130,8,FALSE))</f>
        <v>50</v>
      </c>
      <c r="L5" s="142">
        <f t="shared" si="30"/>
        <v>50</v>
      </c>
      <c r="M5" s="141">
        <f t="shared" si="31"/>
        <v>0</v>
      </c>
      <c r="N5" s="141">
        <f t="shared" si="32"/>
        <v>100</v>
      </c>
      <c r="O5" s="136">
        <f t="shared" si="33"/>
        <v>10</v>
      </c>
      <c r="P5" s="151" t="s">
        <v>112</v>
      </c>
      <c r="Q5" s="152">
        <v>4</v>
      </c>
      <c r="R5" s="148">
        <f>IFERROR(MIN(B5,J5,K5,'Baza wyników'!AR236),0)</f>
        <v>5</v>
      </c>
      <c r="S5" s="149" cm="1">
        <f t="array" ref="S5">_xlfn.IFS(AND(J5=100000000000,K5=100000000000),IFERROR(MAX(E5,I5,'Baza wyników'!AR280),0),J5=100000000000,IFERROR(MAX(E5,I5,K5,'Baza wyników'!AR280),0),K5=100000000000,IFERROR(MAX(E5,I5,J5,'Baza wyników'!AR280),0),AND(J5&lt;&gt;100000000000,K5&lt;&gt;100000000000),IFERROR(MAX(E5,I5,J5,K5,'Baza wyników'!AR280),0))</f>
        <v>95</v>
      </c>
      <c r="T5" s="159">
        <f t="shared" si="34"/>
        <v>90</v>
      </c>
      <c r="U5" s="158" cm="1">
        <f t="array" ref="U5">IFERROR(_xlfn.IFS(ABS(T5)&lt;2,0.5,ABS(T5)&lt;5,1,ABS(T5)&lt;50,5,ABS(T5)&lt;100,10,ABS(T5)&lt;200,20,ABS(T5)&lt;500,50,ABS(T5)&lt;1000,100,ABS(T5)&lt;10000,1000,ABS(T5)&lt;100000,10000,ABS(T5)&lt;10000000,100000,ABS(T5)&lt;10000000,1000000,ABS(T5)&lt;20000000,2000000,ABS(T5)&lt;30000000,3000000,ABS(T5)&lt;40000000,4000000,ABS(T5)&lt;50000000,5000000,ABS(T5)&lt;60000000,6000000,ABS(T5)&lt;70000000,7000000,ABS(T5)&lt;80000000,8000000,ABS(T5)&lt;90000000,9000000,ABS(T5)&lt;100000000,10000000),0)</f>
        <v>10</v>
      </c>
      <c r="V5" s="153" t="s">
        <v>118</v>
      </c>
      <c r="W5" s="139"/>
      <c r="X5" s="133">
        <f>_xlfn.IFNA(IF(VLOOKUP(A5,'Wyniki white collar'!$D$34:$O$83,6,FALSE)="–","–", VLOOKUP(A5,'Wyniki white collar'!$D$34:$O$83,6,FALSE)),"brak")</f>
        <v>5</v>
      </c>
      <c r="Y5" s="145">
        <f>IF(X5="–","–", _xlfn.IFNA(IF(VLOOKUP(A5,'Wyniki white collar'!$D$34:$O$83,6,FALSE)&gt;=0,VLOOKUP(A5,'Wyniki white collar'!$D$34:$O$83,7,FALSE)-VLOOKUP(A5,'Wyniki white collar'!$D$34:$O$83,6,FALSE),VLOOKUP(A5,'Wyniki white collar'!$D$34:$O$83,7,FALSE)),"brak"))</f>
        <v>20</v>
      </c>
      <c r="Z5" s="133">
        <f>IF(X5="–","–", _xlfn.IFNA(VLOOKUP(A5,'Wyniki white collar'!$D$34:$O$83,9,FALSE)-VLOOKUP(A5,'Wyniki white collar'!$D$34:$O$83,7,FALSE),"brak"))</f>
        <v>50</v>
      </c>
      <c r="AA5" s="133">
        <f>IF(X5="–","–", _xlfn.IFNA(VLOOKUP(A5,'Wyniki white collar'!$D$34:$O$83,10,FALSE)-VLOOKUP(A5,'Wyniki white collar'!$D$34:$O$83,9,FALSE),"brak"))</f>
        <v>20</v>
      </c>
      <c r="AB5" s="133">
        <f t="shared" si="0"/>
        <v>5</v>
      </c>
      <c r="AC5" s="133">
        <f t="shared" si="35"/>
        <v>25</v>
      </c>
      <c r="AD5" s="133">
        <f t="shared" si="36"/>
        <v>75</v>
      </c>
      <c r="AE5" s="133">
        <f t="shared" si="37"/>
        <v>95</v>
      </c>
      <c r="AF5" s="133">
        <f>_xlfn.IFNA(IF(VLOOKUP(A5,'Wyniki white collar'!$D$34:$O$83,4,FALSE)="–",100000000000,VLOOKUP(A5,'Wyniki white collar'!$D$34:$O$83,4,FALSE)),"brak")</f>
        <v>100000000000</v>
      </c>
      <c r="AG5" s="133">
        <f>_xlfn.IFNA(IF(VLOOKUP(A5,'Wyniki white collar'!$D$34:$O$83,8,FALSE)="–",100000000000,VLOOKUP(A5,'Wyniki white collar'!$D$34:$O$83,8,FALSE)),"brak")</f>
        <v>50</v>
      </c>
      <c r="AH5" s="142">
        <f t="shared" si="38"/>
        <v>50</v>
      </c>
      <c r="AI5" s="141">
        <f t="shared" si="39"/>
        <v>0</v>
      </c>
      <c r="AJ5" s="141">
        <f t="shared" si="40"/>
        <v>100</v>
      </c>
      <c r="AK5" s="136">
        <f t="shared" si="41"/>
        <v>10</v>
      </c>
      <c r="AL5" s="151" t="s">
        <v>112</v>
      </c>
      <c r="AM5" s="152">
        <v>4</v>
      </c>
      <c r="AN5" s="148">
        <f>IFERROR(MIN(X5,AF5,AG5,'Baza wyników'!AS236),0)</f>
        <v>5</v>
      </c>
      <c r="AO5" s="141" cm="1">
        <f t="array" ref="AO5">_xlfn.IFS(AND(AF5=100000000000,AG5=100000000000),IFERROR(MAX(AA5,AE5,'Baza wyników'!AS280),0),AF5=100000000000,IFERROR(MAX(AA5,AE5,AG5,'Baza wyników'!AS280),0),AG5=100000000000,IFERROR(MAX(AA5,AE5,AF5,'Baza wyników'!AS280),0),AND(AF5&lt;&gt;100000000000,AG5&lt;&gt;100000000000),IFERROR(MAX(AA5,AE5,AF5,AG5,'Baza wyników'!AS280),0))</f>
        <v>95</v>
      </c>
      <c r="AP5" s="159">
        <f t="shared" si="42"/>
        <v>90</v>
      </c>
      <c r="AQ5" s="158" cm="1">
        <f t="array" ref="AQ5">IFERROR(_xlfn.IFS(ABS(AP5)&lt;2,0.5,ABS(AP5)&lt;5,1,ABS(AP5)&lt;50,5,ABS(AP5)&lt;100,10,ABS(AP5)&lt;200,20,ABS(AP5)&lt;500,50,ABS(AP5)&lt;1000,100,ABS(AP5)&lt;10000,1000,ABS(AP5)&lt;100000,10000,ABS(AP5)&lt;10000000,100000,ABS(AP5)&lt;10000000,1000000),0)</f>
        <v>10</v>
      </c>
      <c r="AR5" s="163" t="s">
        <v>120</v>
      </c>
      <c r="AT5" s="133">
        <f>_xlfn.IFNA(IF(VLOOKUP(A5,'Wyniki blue collar'!$D$34:$O$83,6,FALSE)="–","–", VLOOKUP(A5,'Wyniki blue collar'!$D$34:$O$83,6,FALSE)),"brak")</f>
        <v>5</v>
      </c>
      <c r="AU5" s="145">
        <f>IF(AT5="–","–", _xlfn.IFNA(IF(VLOOKUP(A5,'Wyniki blue collar'!$D$34:$O$83,6,FALSE)&gt;=0,VLOOKUP(A5,'Wyniki blue collar'!$D$34:$O$83,7,FALSE)-VLOOKUP(A5,'Wyniki blue collar'!$D$34:$O$83,6,FALSE),VLOOKUP(A5,'Wyniki blue collar'!$D$34:$O$83,7,FALSE)),"brak"))</f>
        <v>20</v>
      </c>
      <c r="AV5" s="133">
        <f>IF(AT5="–","–", _xlfn.IFNA(VLOOKUP(A5,'Wyniki blue collar'!$D$34:$O$83,9,FALSE)-VLOOKUP(A5,'Wyniki blue collar'!$D$34:$O$83,7,FALSE),"brak"))</f>
        <v>50</v>
      </c>
      <c r="AW5" s="133">
        <f>_xlfn.IFNA(VLOOKUP(A5,'Wyniki blue collar'!$D$34:$O$83,10,FALSE)-VLOOKUP(A5,'Wyniki blue collar'!$D$34:$O$83,9,FALSE),"brak")</f>
        <v>20</v>
      </c>
      <c r="AX5" s="133">
        <f t="shared" si="43"/>
        <v>5</v>
      </c>
      <c r="AY5" s="133">
        <f t="shared" si="44"/>
        <v>25</v>
      </c>
      <c r="AZ5" s="133">
        <f t="shared" si="45"/>
        <v>75</v>
      </c>
      <c r="BA5" s="133">
        <f t="shared" si="46"/>
        <v>95</v>
      </c>
      <c r="BB5" s="133">
        <f>_xlfn.IFNA(IF(VLOOKUP(A5,'Wyniki blue collar'!$D$34:$O$83,4,FALSE)="–",100000000000,VLOOKUP(A5,'Wyniki blue collar'!$D$34:$O$83,4,FALSE)),"brak")</f>
        <v>100000000000</v>
      </c>
      <c r="BC5" s="133">
        <f>_xlfn.IFNA(IF(VLOOKUP(A5,'Wyniki blue collar'!$D$34:$O$83,8,FALSE)="–",100000000000,VLOOKUP(A5,'Wyniki blue collar'!$D$34:$O$83,8,FALSE)),"brak")</f>
        <v>50</v>
      </c>
      <c r="BD5" s="142">
        <f t="shared" si="47"/>
        <v>50</v>
      </c>
      <c r="BE5" s="141">
        <f t="shared" si="48"/>
        <v>0</v>
      </c>
      <c r="BF5" s="141">
        <f t="shared" si="49"/>
        <v>100</v>
      </c>
      <c r="BG5" s="136">
        <f t="shared" si="50"/>
        <v>10</v>
      </c>
      <c r="BH5" s="151" t="s">
        <v>112</v>
      </c>
      <c r="BI5" s="152">
        <v>4</v>
      </c>
      <c r="BJ5" s="148">
        <f>IFERROR(MIN(AT5,BB5,BC5,'Baza wyników'!AT236),0)</f>
        <v>5</v>
      </c>
      <c r="BK5" s="141" cm="1">
        <f t="array" ref="BK5">_xlfn.IFS(AND(BB5=100000000000,BC5=100000000000),IFERROR(MAX(AW5,BA5,'Baza wyników'!AT280),0),BC5=100000000000,IFERROR(MAX(AW5,BA5,BB5,'Baza wyników'!AT280),0),BB5=100000000000,IFERROR(MAX(AW5,BA5,BC5,'Baza wyników'!AT280),0),AND(BB5&lt;&gt;100000000000,BC5&lt;&gt;100000000000),IFERROR(MAX(AW5,BA5,BB5,BC5,'Baza wyników'!AT280),0))</f>
        <v>95</v>
      </c>
      <c r="BL5" s="159">
        <f t="shared" si="51"/>
        <v>90</v>
      </c>
      <c r="BM5" s="158" cm="1">
        <f t="array" ref="BM5">IFERROR(_xlfn.IFS(ABS(BL5)&lt;2,0.5,ABS(BL5)&lt;5,1,ABS(BL5)&lt;50,5,ABS(BL5)&lt;100,10,ABS(BL5)&lt;200,20,ABS(BL5)&lt;500,50,ABS(BL5)&lt;1000,100,ABS(BL5)&lt;10000,1000,ABS(BL5)&lt;100000,10000,ABS(BL5)&lt;10000000,100000,ABS(BL5)&lt;10000000,1000000),0)</f>
        <v>10</v>
      </c>
      <c r="BN5" s="167" t="s">
        <v>121</v>
      </c>
    </row>
    <row r="6" spans="1:66" x14ac:dyDescent="0.25">
      <c r="A6" s="49" t="s">
        <v>153</v>
      </c>
      <c r="B6" s="133">
        <f>VLOOKUP(A6,'Wyniki ogólne'!$D$34:$O$129,6,FALSE)</f>
        <v>5</v>
      </c>
      <c r="C6" s="145">
        <f>IF(VLOOKUP(A6,'Wyniki ogólne'!$D$34:$O$129,6,FALSE)="–","–",IF(VLOOKUP(A6,'Wyniki ogólne'!$D$34:$O$129,6,FALSE)&gt;=0,VLOOKUP(A6,'Wyniki ogólne'!$D$34:$O$129,7,FALSE)-VLOOKUP(A6,'Wyniki ogólne'!$D$34:$O$129,6,FALSE),VLOOKUP(A6,'Wyniki ogólne'!$D$34:$O$129,7,FALSE)))</f>
        <v>20</v>
      </c>
      <c r="D6" s="133">
        <f>IF(VLOOKUP(A6,'Wyniki ogólne'!$D$34:$O$129,6,FALSE)="–","–",VLOOKUP(A6,'Wyniki ogólne'!$D$34:$O$129,9,FALSE)-VLOOKUP(A6,'Wyniki ogólne'!$D$34:$O$129,7,FALSE))</f>
        <v>50</v>
      </c>
      <c r="E6" s="133">
        <f>IF(VLOOKUP(A6,'Wyniki ogólne'!$D$34:$O$129,6,FALSE)="–","–",VLOOKUP(A6,'Wyniki ogólne'!$D$34:$O$129,10,FALSE)-VLOOKUP(A6,'Wyniki ogólne'!$D$34:$O$129,9,FALSE))</f>
        <v>20</v>
      </c>
      <c r="F6" s="133">
        <f t="shared" si="26"/>
        <v>5</v>
      </c>
      <c r="G6" s="133">
        <f t="shared" si="27"/>
        <v>25</v>
      </c>
      <c r="H6" s="133">
        <f t="shared" si="28"/>
        <v>75</v>
      </c>
      <c r="I6" s="133">
        <f t="shared" si="29"/>
        <v>95</v>
      </c>
      <c r="J6" s="133">
        <f>IF(VLOOKUP(A6,'Wyniki ogólne'!$D$34:$O$130,4,FALSE)="–",100000000000,VLOOKUP(A6,'Wyniki ogólne'!$D$34:$O$130,4,FALSE))</f>
        <v>100000000000</v>
      </c>
      <c r="K6" s="133">
        <f>IF(VLOOKUP(A6,'Wyniki ogólne'!$D$34:$O$130,8,FALSE)="–",100000000000,VLOOKUP(A6,'Wyniki ogólne'!$D$34:$O$130,8,FALSE))</f>
        <v>50</v>
      </c>
      <c r="L6" s="142">
        <f t="shared" si="30"/>
        <v>50</v>
      </c>
      <c r="M6" s="141">
        <f t="shared" si="31"/>
        <v>0</v>
      </c>
      <c r="N6" s="141">
        <f t="shared" si="32"/>
        <v>100</v>
      </c>
      <c r="O6" s="136">
        <f t="shared" si="33"/>
        <v>10</v>
      </c>
      <c r="P6" s="151" t="s">
        <v>112</v>
      </c>
      <c r="Q6" s="152">
        <v>5</v>
      </c>
      <c r="R6" s="148">
        <f>IFERROR(MIN(B6,J6,K6,'Baza wyników'!AR237),0)</f>
        <v>5</v>
      </c>
      <c r="S6" s="149" cm="1">
        <f t="array" ref="S6">_xlfn.IFS(AND(J6=100000000000,K6=100000000000),IFERROR(MAX(E6,I6,'Baza wyników'!AR281),0),J6=100000000000,IFERROR(MAX(E6,I6,K6,'Baza wyników'!AR281),0),K6=100000000000,IFERROR(MAX(E6,I6,J6,'Baza wyników'!AR281),0),AND(J6&lt;&gt;100000000000,K6&lt;&gt;100000000000),IFERROR(MAX(E6,I6,J6,K6,'Baza wyników'!AR281),0))</f>
        <v>95</v>
      </c>
      <c r="T6" s="159">
        <f t="shared" si="34"/>
        <v>90</v>
      </c>
      <c r="U6" s="158" cm="1">
        <f t="array" ref="U6">IFERROR(_xlfn.IFS(ABS(T6)&lt;2,0.5,ABS(T6)&lt;5,1,ABS(T6)&lt;50,5,ABS(T6)&lt;100,10,ABS(T6)&lt;200,20,ABS(T6)&lt;500,50,ABS(T6)&lt;1000,100,ABS(T6)&lt;10000,1000,ABS(T6)&lt;100000,10000,ABS(T6)&lt;10000000,100000,ABS(T6)&lt;10000000,1000000,ABS(T6)&lt;20000000,2000000,ABS(T6)&lt;30000000,3000000,ABS(T6)&lt;40000000,4000000,ABS(T6)&lt;50000000,5000000,ABS(T6)&lt;60000000,6000000,ABS(T6)&lt;70000000,7000000,ABS(T6)&lt;80000000,8000000,ABS(T6)&lt;90000000,9000000,ABS(T6)&lt;100000000,10000000),0)</f>
        <v>10</v>
      </c>
      <c r="V6" s="153" t="s">
        <v>118</v>
      </c>
      <c r="W6" s="139"/>
      <c r="X6" s="133">
        <f>_xlfn.IFNA(IF(VLOOKUP(A6,'Wyniki white collar'!$D$34:$O$83,6,FALSE)="–","–", VLOOKUP(A6,'Wyniki white collar'!$D$34:$O$83,6,FALSE)),"brak")</f>
        <v>5</v>
      </c>
      <c r="Y6" s="145">
        <f>IF(X6="–","–", _xlfn.IFNA(IF(VLOOKUP(A6,'Wyniki white collar'!$D$34:$O$83,6,FALSE)&gt;=0,VLOOKUP(A6,'Wyniki white collar'!$D$34:$O$83,7,FALSE)-VLOOKUP(A6,'Wyniki white collar'!$D$34:$O$83,6,FALSE),VLOOKUP(A6,'Wyniki white collar'!$D$34:$O$83,7,FALSE)),"brak"))</f>
        <v>20</v>
      </c>
      <c r="Z6" s="133">
        <f>IF(X6="–","–", _xlfn.IFNA(VLOOKUP(A6,'Wyniki white collar'!$D$34:$O$83,9,FALSE)-VLOOKUP(A6,'Wyniki white collar'!$D$34:$O$83,7,FALSE),"brak"))</f>
        <v>50</v>
      </c>
      <c r="AA6" s="133">
        <f>IF(X6="–","–", _xlfn.IFNA(VLOOKUP(A6,'Wyniki white collar'!$D$34:$O$83,10,FALSE)-VLOOKUP(A6,'Wyniki white collar'!$D$34:$O$83,9,FALSE),"brak"))</f>
        <v>20</v>
      </c>
      <c r="AB6" s="133">
        <f t="shared" si="0"/>
        <v>5</v>
      </c>
      <c r="AC6" s="133">
        <f t="shared" si="35"/>
        <v>25</v>
      </c>
      <c r="AD6" s="133">
        <f t="shared" si="36"/>
        <v>75</v>
      </c>
      <c r="AE6" s="133">
        <f t="shared" si="37"/>
        <v>95</v>
      </c>
      <c r="AF6" s="133">
        <f>_xlfn.IFNA(IF(VLOOKUP(A6,'Wyniki white collar'!$D$34:$O$83,4,FALSE)="–",100000000000,VLOOKUP(A6,'Wyniki white collar'!$D$34:$O$83,4,FALSE)),"brak")</f>
        <v>100000000000</v>
      </c>
      <c r="AG6" s="133">
        <f>_xlfn.IFNA(IF(VLOOKUP(A6,'Wyniki white collar'!$D$34:$O$83,8,FALSE)="–",100000000000,VLOOKUP(A6,'Wyniki white collar'!$D$34:$O$83,8,FALSE)),"brak")</f>
        <v>50</v>
      </c>
      <c r="AH6" s="142">
        <f t="shared" si="38"/>
        <v>50</v>
      </c>
      <c r="AI6" s="141">
        <f t="shared" si="39"/>
        <v>0</v>
      </c>
      <c r="AJ6" s="141">
        <f t="shared" si="40"/>
        <v>100</v>
      </c>
      <c r="AK6" s="136">
        <f t="shared" si="41"/>
        <v>10</v>
      </c>
      <c r="AL6" s="151" t="s">
        <v>112</v>
      </c>
      <c r="AM6" s="152">
        <v>5</v>
      </c>
      <c r="AN6" s="148">
        <f>IFERROR(MIN(X6,AF6,AG6,'Baza wyników'!AS237),0)</f>
        <v>5</v>
      </c>
      <c r="AO6" s="141" cm="1">
        <f t="array" ref="AO6">_xlfn.IFS(AND(AF6=100000000000,AG6=100000000000),IFERROR(MAX(AA6,AE6,'Baza wyników'!AS281),0),AF6=100000000000,IFERROR(MAX(AA6,AE6,AG6,'Baza wyników'!AS281),0),AG6=100000000000,IFERROR(MAX(AA6,AE6,AF6,'Baza wyników'!AS281),0),AND(AF6&lt;&gt;100000000000,AG6&lt;&gt;100000000000),IFERROR(MAX(AA6,AE6,AF6,AG6,'Baza wyników'!AS281),0))</f>
        <v>95</v>
      </c>
      <c r="AP6" s="159">
        <f t="shared" si="42"/>
        <v>90</v>
      </c>
      <c r="AQ6" s="158" cm="1">
        <f t="array" ref="AQ6">IFERROR(_xlfn.IFS(ABS(AP6)&lt;2,0.5,ABS(AP6)&lt;5,1,ABS(AP6)&lt;50,5,ABS(AP6)&lt;100,10,ABS(AP6)&lt;200,20,ABS(AP6)&lt;500,50,ABS(AP6)&lt;1000,100,ABS(AP6)&lt;10000,1000,ABS(AP6)&lt;100000,10000,ABS(AP6)&lt;10000000,100000,ABS(AP6)&lt;10000000,1000000),0)</f>
        <v>10</v>
      </c>
      <c r="AR6" s="163" t="s">
        <v>120</v>
      </c>
      <c r="AT6" s="133">
        <f>_xlfn.IFNA(IF(VLOOKUP(A6,'Wyniki blue collar'!$D$34:$O$83,6,FALSE)="–","–", VLOOKUP(A6,'Wyniki blue collar'!$D$34:$O$83,6,FALSE)),"brak")</f>
        <v>5</v>
      </c>
      <c r="AU6" s="145">
        <f>IF(AT6="–","–", _xlfn.IFNA(IF(VLOOKUP(A6,'Wyniki blue collar'!$D$34:$O$83,6,FALSE)&gt;=0,VLOOKUP(A6,'Wyniki blue collar'!$D$34:$O$83,7,FALSE)-VLOOKUP(A6,'Wyniki blue collar'!$D$34:$O$83,6,FALSE),VLOOKUP(A6,'Wyniki blue collar'!$D$34:$O$83,7,FALSE)),"brak"))</f>
        <v>20</v>
      </c>
      <c r="AV6" s="133">
        <f>IF(AT6="–","–", _xlfn.IFNA(VLOOKUP(A6,'Wyniki blue collar'!$D$34:$O$83,9,FALSE)-VLOOKUP(A6,'Wyniki blue collar'!$D$34:$O$83,7,FALSE),"brak"))</f>
        <v>50</v>
      </c>
      <c r="AW6" s="133">
        <f>_xlfn.IFNA(VLOOKUP(A6,'Wyniki blue collar'!$D$34:$O$83,10,FALSE)-VLOOKUP(A6,'Wyniki blue collar'!$D$34:$O$83,9,FALSE),"brak")</f>
        <v>20</v>
      </c>
      <c r="AX6" s="133">
        <f t="shared" si="43"/>
        <v>5</v>
      </c>
      <c r="AY6" s="133">
        <f t="shared" si="44"/>
        <v>25</v>
      </c>
      <c r="AZ6" s="133">
        <f t="shared" si="45"/>
        <v>75</v>
      </c>
      <c r="BA6" s="133">
        <f t="shared" si="46"/>
        <v>95</v>
      </c>
      <c r="BB6" s="133">
        <f>_xlfn.IFNA(IF(VLOOKUP(A6,'Wyniki blue collar'!$D$34:$O$83,4,FALSE)="–",100000000000,VLOOKUP(A6,'Wyniki blue collar'!$D$34:$O$83,4,FALSE)),"brak")</f>
        <v>100000000000</v>
      </c>
      <c r="BC6" s="133">
        <f>_xlfn.IFNA(IF(VLOOKUP(A6,'Wyniki blue collar'!$D$34:$O$83,8,FALSE)="–",100000000000,VLOOKUP(A6,'Wyniki blue collar'!$D$34:$O$83,8,FALSE)),"brak")</f>
        <v>50</v>
      </c>
      <c r="BD6" s="142">
        <f t="shared" si="47"/>
        <v>50</v>
      </c>
      <c r="BE6" s="141">
        <f t="shared" si="48"/>
        <v>0</v>
      </c>
      <c r="BF6" s="141">
        <f t="shared" si="49"/>
        <v>100</v>
      </c>
      <c r="BG6" s="136">
        <f t="shared" si="50"/>
        <v>10</v>
      </c>
      <c r="BH6" s="151" t="s">
        <v>112</v>
      </c>
      <c r="BI6" s="152">
        <v>5</v>
      </c>
      <c r="BJ6" s="148">
        <f>IFERROR(MIN(AT6,BB6,BC6,'Baza wyników'!AT237),0)</f>
        <v>5</v>
      </c>
      <c r="BK6" s="141" cm="1">
        <f t="array" ref="BK6">_xlfn.IFS(AND(BB6=100000000000,BC6=100000000000),IFERROR(MAX(AW6,BA6,'Baza wyników'!AT281),0),BC6=100000000000,IFERROR(MAX(AW6,BA6,BB6,'Baza wyników'!AT281),0),BB6=100000000000,IFERROR(MAX(AW6,BA6,BC6,'Baza wyników'!AT281),0),AND(BB6&lt;&gt;100000000000,BC6&lt;&gt;100000000000),IFERROR(MAX(AW6,BA6,BB6,BC6,'Baza wyników'!AT281),0))</f>
        <v>95</v>
      </c>
      <c r="BL6" s="159">
        <f t="shared" si="51"/>
        <v>90</v>
      </c>
      <c r="BM6" s="158" cm="1">
        <f t="array" ref="BM6">IFERROR(_xlfn.IFS(ABS(BL6)&lt;2,0.5,ABS(BL6)&lt;5,1,ABS(BL6)&lt;50,5,ABS(BL6)&lt;100,10,ABS(BL6)&lt;200,20,ABS(BL6)&lt;500,50,ABS(BL6)&lt;1000,100,ABS(BL6)&lt;10000,1000,ABS(BL6)&lt;100000,10000,ABS(BL6)&lt;10000000,100000,ABS(BL6)&lt;10000000,1000000),0)</f>
        <v>10</v>
      </c>
      <c r="BN6" s="167" t="s">
        <v>121</v>
      </c>
    </row>
    <row r="7" spans="1:66" x14ac:dyDescent="0.25">
      <c r="A7" t="s">
        <v>154</v>
      </c>
      <c r="B7" s="133">
        <f>VLOOKUP(A7,'Wyniki ogólne'!$D$34:$O$129,6,FALSE)</f>
        <v>5</v>
      </c>
      <c r="C7" s="145">
        <f>IF(VLOOKUP(A7,'Wyniki ogólne'!$D$34:$O$129,6,FALSE)="–","–",IF(VLOOKUP(A7,'Wyniki ogólne'!$D$34:$O$129,6,FALSE)&gt;=0,VLOOKUP(A7,'Wyniki ogólne'!$D$34:$O$129,7,FALSE)-VLOOKUP(A7,'Wyniki ogólne'!$D$34:$O$129,6,FALSE),VLOOKUP(A7,'Wyniki ogólne'!$D$34:$O$129,7,FALSE)))</f>
        <v>20</v>
      </c>
      <c r="D7" s="133">
        <f>IF(VLOOKUP(A7,'Wyniki ogólne'!$D$34:$O$129,6,FALSE)="–","–",VLOOKUP(A7,'Wyniki ogólne'!$D$34:$O$129,9,FALSE)-VLOOKUP(A7,'Wyniki ogólne'!$D$34:$O$129,7,FALSE))</f>
        <v>50</v>
      </c>
      <c r="E7" s="133">
        <f>IF(VLOOKUP(A7,'Wyniki ogólne'!$D$34:$O$129,6,FALSE)="–","–",VLOOKUP(A7,'Wyniki ogólne'!$D$34:$O$129,10,FALSE)-VLOOKUP(A7,'Wyniki ogólne'!$D$34:$O$129,9,FALSE))</f>
        <v>20</v>
      </c>
      <c r="F7" s="133">
        <f t="shared" si="1"/>
        <v>5</v>
      </c>
      <c r="G7" s="133">
        <f t="shared" si="2"/>
        <v>25</v>
      </c>
      <c r="H7" s="133">
        <f t="shared" si="3"/>
        <v>75</v>
      </c>
      <c r="I7" s="133">
        <f t="shared" si="4"/>
        <v>95</v>
      </c>
      <c r="J7" s="133">
        <f>IF(VLOOKUP(A7,'Wyniki ogólne'!$D$34:$O$130,4,FALSE)="–",100000000000,VLOOKUP(A7,'Wyniki ogólne'!$D$34:$O$130,4,FALSE))</f>
        <v>100000000000</v>
      </c>
      <c r="K7" s="133">
        <f>IF(VLOOKUP(A7,'Wyniki ogólne'!$D$34:$O$130,8,FALSE)="–",100000000000,VLOOKUP(A7,'Wyniki ogólne'!$D$34:$O$130,8,FALSE))</f>
        <v>50</v>
      </c>
      <c r="L7" s="142">
        <f t="shared" si="5"/>
        <v>50</v>
      </c>
      <c r="M7" s="141">
        <f t="shared" si="6"/>
        <v>0</v>
      </c>
      <c r="N7" s="141">
        <f t="shared" si="7"/>
        <v>100</v>
      </c>
      <c r="O7" s="136">
        <f t="shared" si="8"/>
        <v>10</v>
      </c>
      <c r="P7" s="151" t="s">
        <v>112</v>
      </c>
      <c r="Q7" s="152">
        <v>6</v>
      </c>
      <c r="R7" s="148">
        <f>IFERROR(MIN(B7,J7,K7,'Baza wyników'!AR238),0)</f>
        <v>5</v>
      </c>
      <c r="S7" s="149" cm="1">
        <f t="array" ref="S7">_xlfn.IFS(AND(J7=100000000000,K7=100000000000),IFERROR(MAX(E7,I7,'Baza wyników'!AR282),0),J7=100000000000,IFERROR(MAX(E7,I7,K7,'Baza wyników'!AR282),0),K7=100000000000,IFERROR(MAX(E7,I7,J7,'Baza wyników'!AR282),0),AND(J7&lt;&gt;100000000000,K7&lt;&gt;100000000000),IFERROR(MAX(E7,I7,J7,K7,'Baza wyników'!AR282),0))</f>
        <v>95</v>
      </c>
      <c r="T7" s="159">
        <f t="shared" si="9"/>
        <v>90</v>
      </c>
      <c r="U7" s="158" cm="1">
        <f t="array" ref="U7">IFERROR(_xlfn.IFS(ABS(T7)&lt;2,0.5,ABS(T7)&lt;5,1,ABS(T7)&lt;50,5,ABS(T7)&lt;100,10,ABS(T7)&lt;200,20,ABS(T7)&lt;500,50,ABS(T7)&lt;1000,100,ABS(T7)&lt;10000,1000,ABS(T7)&lt;100000,10000,ABS(T7)&lt;10000000,100000,ABS(T7)&lt;10000000,1000000,ABS(T7)&lt;20000000,2000000,ABS(T7)&lt;30000000,3000000,ABS(T7)&lt;40000000,4000000,ABS(T7)&lt;50000000,5000000,ABS(T7)&lt;60000000,6000000,ABS(T7)&lt;70000000,7000000,ABS(T7)&lt;80000000,8000000,ABS(T7)&lt;90000000,9000000,ABS(T7)&lt;100000000,10000000),0)</f>
        <v>10</v>
      </c>
      <c r="V7" s="153" t="s">
        <v>118</v>
      </c>
      <c r="W7" s="139"/>
      <c r="X7" s="133">
        <f>_xlfn.IFNA(IF(VLOOKUP(A7,'Wyniki white collar'!$D$34:$O$83,6,FALSE)="–","–", VLOOKUP(A7,'Wyniki white collar'!$D$34:$O$83,6,FALSE)),"brak")</f>
        <v>5</v>
      </c>
      <c r="Y7" s="145">
        <f>IF(X7="–","–", _xlfn.IFNA(IF(VLOOKUP(A7,'Wyniki white collar'!$D$34:$O$83,6,FALSE)&gt;=0,VLOOKUP(A7,'Wyniki white collar'!$D$34:$O$83,7,FALSE)-VLOOKUP(A7,'Wyniki white collar'!$D$34:$O$83,6,FALSE),VLOOKUP(A7,'Wyniki white collar'!$D$34:$O$83,7,FALSE)),"brak"))</f>
        <v>20</v>
      </c>
      <c r="Z7" s="133">
        <f>IF(X7="–","–", _xlfn.IFNA(VLOOKUP(A7,'Wyniki white collar'!$D$34:$O$83,9,FALSE)-VLOOKUP(A7,'Wyniki white collar'!$D$34:$O$83,7,FALSE),"brak"))</f>
        <v>50</v>
      </c>
      <c r="AA7" s="133">
        <f>IF(X7="–","–", _xlfn.IFNA(VLOOKUP(A7,'Wyniki white collar'!$D$34:$O$83,10,FALSE)-VLOOKUP(A7,'Wyniki white collar'!$D$34:$O$83,9,FALSE),"brak"))</f>
        <v>20</v>
      </c>
      <c r="AB7" s="133">
        <f t="shared" si="0"/>
        <v>5</v>
      </c>
      <c r="AC7" s="133">
        <f t="shared" si="10"/>
        <v>25</v>
      </c>
      <c r="AD7" s="133">
        <f t="shared" ref="AD7:AD40" si="52">IFERROR(AC7+Z7,0)</f>
        <v>75</v>
      </c>
      <c r="AE7" s="133">
        <f t="shared" si="11"/>
        <v>95</v>
      </c>
      <c r="AF7" s="133">
        <f>_xlfn.IFNA(IF(VLOOKUP(A7,'Wyniki white collar'!$D$34:$O$83,4,FALSE)="–",100000000000,VLOOKUP(A7,'Wyniki white collar'!$D$34:$O$83,4,FALSE)),"brak")</f>
        <v>100000000000</v>
      </c>
      <c r="AG7" s="133">
        <f>_xlfn.IFNA(IF(VLOOKUP(A7,'Wyniki white collar'!$D$34:$O$83,8,FALSE)="–",100000000000,VLOOKUP(A7,'Wyniki white collar'!$D$34:$O$83,8,FALSE)),"brak")</f>
        <v>50</v>
      </c>
      <c r="AH7" s="142">
        <f t="shared" si="12"/>
        <v>50</v>
      </c>
      <c r="AI7" s="141">
        <f t="shared" si="13"/>
        <v>0</v>
      </c>
      <c r="AJ7" s="141">
        <f t="shared" si="14"/>
        <v>100</v>
      </c>
      <c r="AK7" s="136">
        <f t="shared" si="15"/>
        <v>10</v>
      </c>
      <c r="AL7" s="151" t="s">
        <v>112</v>
      </c>
      <c r="AM7" s="152">
        <v>6</v>
      </c>
      <c r="AN7" s="148">
        <f>IFERROR(MIN(X7,AF7,AG7,'Baza wyników'!AS238),0)</f>
        <v>5</v>
      </c>
      <c r="AO7" s="141" cm="1">
        <f t="array" ref="AO7">_xlfn.IFS(AND(AF7=100000000000,AG7=100000000000),IFERROR(MAX(AA7,AE7,'Baza wyników'!AS282),0),AF7=100000000000,IFERROR(MAX(AA7,AE7,AG7,'Baza wyników'!AS282),0),AG7=100000000000,IFERROR(MAX(AA7,AE7,AF7,'Baza wyników'!AS282),0),AND(AF7&lt;&gt;100000000000,AG7&lt;&gt;100000000000),IFERROR(MAX(AA7,AE7,AF7,AG7,'Baza wyników'!AS282),0))</f>
        <v>95</v>
      </c>
      <c r="AP7" s="159">
        <f t="shared" si="16"/>
        <v>90</v>
      </c>
      <c r="AQ7" s="158" cm="1">
        <f t="array" ref="AQ7">IFERROR(_xlfn.IFS(ABS(AP7)&lt;2,0.5,ABS(AP7)&lt;5,1,ABS(AP7)&lt;50,5,ABS(AP7)&lt;100,10,ABS(AP7)&lt;200,20,ABS(AP7)&lt;500,50,ABS(AP7)&lt;1000,100,ABS(AP7)&lt;10000,1000,ABS(AP7)&lt;100000,10000,ABS(AP7)&lt;10000000,100000,ABS(AP7)&lt;10000000,1000000),0)</f>
        <v>10</v>
      </c>
      <c r="AR7" s="163" t="s">
        <v>120</v>
      </c>
      <c r="AT7" s="133">
        <f>_xlfn.IFNA(IF(VLOOKUP(A7,'Wyniki blue collar'!$D$34:$O$83,6,FALSE)="–","–", VLOOKUP(A7,'Wyniki blue collar'!$D$34:$O$83,6,FALSE)),"brak")</f>
        <v>5</v>
      </c>
      <c r="AU7" s="145">
        <f>IF(AT7="–","–", _xlfn.IFNA(IF(VLOOKUP(A7,'Wyniki blue collar'!$D$34:$O$83,6,FALSE)&gt;=0,VLOOKUP(A7,'Wyniki blue collar'!$D$34:$O$83,7,FALSE)-VLOOKUP(A7,'Wyniki blue collar'!$D$34:$O$83,6,FALSE),VLOOKUP(A7,'Wyniki blue collar'!$D$34:$O$83,7,FALSE)),"brak"))</f>
        <v>20</v>
      </c>
      <c r="AV7" s="133">
        <f>IF(AT7="–","–", _xlfn.IFNA(VLOOKUP(A7,'Wyniki blue collar'!$D$34:$O$83,9,FALSE)-VLOOKUP(A7,'Wyniki blue collar'!$D$34:$O$83,7,FALSE),"brak"))</f>
        <v>50</v>
      </c>
      <c r="AW7" s="133">
        <f>_xlfn.IFNA(VLOOKUP(A7,'Wyniki blue collar'!$D$34:$O$83,10,FALSE)-VLOOKUP(A7,'Wyniki blue collar'!$D$34:$O$83,9,FALSE),"brak")</f>
        <v>20</v>
      </c>
      <c r="AX7" s="133">
        <f t="shared" si="17"/>
        <v>5</v>
      </c>
      <c r="AY7" s="133">
        <f t="shared" si="18"/>
        <v>25</v>
      </c>
      <c r="AZ7" s="133">
        <f t="shared" si="19"/>
        <v>75</v>
      </c>
      <c r="BA7" s="133">
        <f t="shared" si="20"/>
        <v>95</v>
      </c>
      <c r="BB7" s="133">
        <f>_xlfn.IFNA(IF(VLOOKUP(A7,'Wyniki blue collar'!$D$34:$O$83,4,FALSE)="–",100000000000,VLOOKUP(A7,'Wyniki blue collar'!$D$34:$O$83,4,FALSE)),"brak")</f>
        <v>100000000000</v>
      </c>
      <c r="BC7" s="133">
        <f>_xlfn.IFNA(IF(VLOOKUP(A7,'Wyniki blue collar'!$D$34:$O$83,8,FALSE)="–",100000000000,VLOOKUP(A7,'Wyniki blue collar'!$D$34:$O$83,8,FALSE)),"brak")</f>
        <v>50</v>
      </c>
      <c r="BD7" s="142">
        <f t="shared" si="21"/>
        <v>50</v>
      </c>
      <c r="BE7" s="141">
        <f t="shared" si="22"/>
        <v>0</v>
      </c>
      <c r="BF7" s="141">
        <f t="shared" si="23"/>
        <v>100</v>
      </c>
      <c r="BG7" s="136">
        <f t="shared" si="24"/>
        <v>10</v>
      </c>
      <c r="BH7" s="151" t="s">
        <v>112</v>
      </c>
      <c r="BI7" s="152">
        <v>6</v>
      </c>
      <c r="BJ7" s="148">
        <f>IFERROR(MIN(AT7,BB7,BC7,'Baza wyników'!AT238),0)</f>
        <v>5</v>
      </c>
      <c r="BK7" s="141" cm="1">
        <f t="array" ref="BK7">_xlfn.IFS(AND(BB7=100000000000,BC7=100000000000),IFERROR(MAX(AW7,BA7,'Baza wyników'!AT282),0),BC7=100000000000,IFERROR(MAX(AW7,BA7,BB7,'Baza wyników'!AT282),0),BB7=100000000000,IFERROR(MAX(AW7,BA7,BC7,'Baza wyników'!AT282),0),AND(BB7&lt;&gt;100000000000,BC7&lt;&gt;100000000000),IFERROR(MAX(AW7,BA7,BB7,BC7,'Baza wyników'!AT282),0))</f>
        <v>95</v>
      </c>
      <c r="BL7" s="159">
        <f t="shared" si="25"/>
        <v>90</v>
      </c>
      <c r="BM7" s="158" cm="1">
        <f t="array" ref="BM7">IFERROR(_xlfn.IFS(ABS(BL7)&lt;2,0.5,ABS(BL7)&lt;5,1,ABS(BL7)&lt;50,5,ABS(BL7)&lt;100,10,ABS(BL7)&lt;200,20,ABS(BL7)&lt;500,50,ABS(BL7)&lt;1000,100,ABS(BL7)&lt;10000,1000,ABS(BL7)&lt;100000,10000,ABS(BL7)&lt;10000000,100000,ABS(BL7)&lt;10000000,1000000),0)</f>
        <v>10</v>
      </c>
      <c r="BN7" s="167" t="s">
        <v>121</v>
      </c>
    </row>
    <row r="8" spans="1:66" x14ac:dyDescent="0.25">
      <c r="A8" t="s">
        <v>155</v>
      </c>
      <c r="B8" s="133">
        <f>VLOOKUP(A8,'Wyniki ogólne'!$D$34:$O$129,6,FALSE)</f>
        <v>5</v>
      </c>
      <c r="C8" s="145">
        <f>IF(VLOOKUP(A8,'Wyniki ogólne'!$D$34:$O$129,6,FALSE)="–","–",IF(VLOOKUP(A8,'Wyniki ogólne'!$D$34:$O$129,6,FALSE)&gt;=0,VLOOKUP(A8,'Wyniki ogólne'!$D$34:$O$129,7,FALSE)-VLOOKUP(A8,'Wyniki ogólne'!$D$34:$O$129,6,FALSE),VLOOKUP(A8,'Wyniki ogólne'!$D$34:$O$129,7,FALSE)))</f>
        <v>20</v>
      </c>
      <c r="D8" s="133">
        <f>IF(VLOOKUP(A8,'Wyniki ogólne'!$D$34:$O$129,6,FALSE)="–","–",VLOOKUP(A8,'Wyniki ogólne'!$D$34:$O$129,9,FALSE)-VLOOKUP(A8,'Wyniki ogólne'!$D$34:$O$129,7,FALSE))</f>
        <v>50</v>
      </c>
      <c r="E8" s="133">
        <f>IF(VLOOKUP(A8,'Wyniki ogólne'!$D$34:$O$129,6,FALSE)="–","–",VLOOKUP(A8,'Wyniki ogólne'!$D$34:$O$129,10,FALSE)-VLOOKUP(A8,'Wyniki ogólne'!$D$34:$O$129,9,FALSE))</f>
        <v>20</v>
      </c>
      <c r="F8" s="133">
        <f t="shared" si="1"/>
        <v>5</v>
      </c>
      <c r="G8" s="133">
        <f t="shared" si="2"/>
        <v>25</v>
      </c>
      <c r="H8" s="133">
        <f t="shared" si="3"/>
        <v>75</v>
      </c>
      <c r="I8" s="133">
        <f t="shared" si="4"/>
        <v>95</v>
      </c>
      <c r="J8" s="133">
        <f>IF(VLOOKUP(A8,'Wyniki ogólne'!$D$34:$O$130,4,FALSE)="–",100000000000,VLOOKUP(A8,'Wyniki ogólne'!$D$34:$O$130,4,FALSE))</f>
        <v>100000000000</v>
      </c>
      <c r="K8" s="133">
        <f>IF(VLOOKUP(A8,'Wyniki ogólne'!$D$34:$O$130,8,FALSE)="–",100000000000,VLOOKUP(A8,'Wyniki ogólne'!$D$34:$O$130,8,FALSE))</f>
        <v>50</v>
      </c>
      <c r="L8" s="142">
        <f t="shared" si="5"/>
        <v>50</v>
      </c>
      <c r="M8" s="141">
        <f t="shared" si="6"/>
        <v>0</v>
      </c>
      <c r="N8" s="141">
        <f>IFERROR(_xlfn.CEILING.MATH(S8,U8),1)</f>
        <v>100</v>
      </c>
      <c r="O8" s="136">
        <f t="shared" si="8"/>
        <v>10</v>
      </c>
      <c r="P8" s="151" t="s">
        <v>112</v>
      </c>
      <c r="Q8" s="152">
        <v>7</v>
      </c>
      <c r="R8" s="148">
        <f>IFERROR(MIN(B8,J8,K8,'Baza wyników'!AR239),0)</f>
        <v>5</v>
      </c>
      <c r="S8" s="149" cm="1">
        <f t="array" ref="S8">_xlfn.IFS(AND(J8=100000000000,K8=100000000000),IFERROR(MAX(E8,I8,'Baza wyników'!AR283),0),J8=100000000000,IFERROR(MAX(E8,I8,K8,'Baza wyników'!AR283),0),K8=100000000000,IFERROR(MAX(E8,I8,J8,'Baza wyników'!AR283),0),AND(J8&lt;&gt;100000000000,K8&lt;&gt;100000000000),IFERROR(MAX(E8,I8,J8,K8,'Baza wyników'!AR283),0))</f>
        <v>95</v>
      </c>
      <c r="T8" s="159">
        <f t="shared" si="9"/>
        <v>90</v>
      </c>
      <c r="U8" s="158" cm="1">
        <f t="array" ref="U8">IFERROR(_xlfn.IFS(ABS(T8)&lt;2,0.5,ABS(T8)&lt;5,1,ABS(T8)&lt;50,5,ABS(T8)&lt;100,10,ABS(T8)&lt;200,20,ABS(T8)&lt;500,50,ABS(T8)&lt;1000,100,ABS(T8)&lt;10000,1000,ABS(T8)&lt;100000,10000,ABS(T8)&lt;10000000,100000,ABS(T8)&lt;10000000,1000000,ABS(T8)&lt;20000000,2000000,ABS(T8)&lt;30000000,3000000,ABS(T8)&lt;40000000,4000000,ABS(T8)&lt;50000000,5000000,ABS(T8)&lt;60000000,6000000,ABS(T8)&lt;70000000,7000000,ABS(T8)&lt;80000000,8000000,ABS(T8)&lt;90000000,9000000,ABS(T8)&lt;100000000,10000000),0)</f>
        <v>10</v>
      </c>
      <c r="V8" s="153" t="s">
        <v>118</v>
      </c>
      <c r="W8" s="139"/>
      <c r="X8" s="133" t="str">
        <f>_xlfn.IFNA(IF(VLOOKUP(A8,'Wyniki white collar'!$D$34:$O$83,6,FALSE)="–","–", VLOOKUP(A8,'Wyniki white collar'!$D$34:$O$83,6,FALSE)),"brak")</f>
        <v>–</v>
      </c>
      <c r="Y8" s="145" t="str">
        <f>IF(X8="–","–", _xlfn.IFNA(IF(VLOOKUP(A8,'Wyniki white collar'!$D$34:$O$83,6,FALSE)&gt;=0,VLOOKUP(A8,'Wyniki white collar'!$D$34:$O$83,7,FALSE)-VLOOKUP(A8,'Wyniki white collar'!$D$34:$O$83,6,FALSE),VLOOKUP(A8,'Wyniki white collar'!$D$34:$O$83,7,FALSE)),"brak"))</f>
        <v>–</v>
      </c>
      <c r="Z8" s="133" t="str">
        <f>IF(X8="–","–", _xlfn.IFNA(VLOOKUP(A8,'Wyniki white collar'!$D$34:$O$83,9,FALSE)-VLOOKUP(A8,'Wyniki white collar'!$D$34:$O$83,7,FALSE),"brak"))</f>
        <v>–</v>
      </c>
      <c r="AA8" s="133" t="str">
        <f>IF(X8="–","–", _xlfn.IFNA(VLOOKUP(A8,'Wyniki white collar'!$D$34:$O$83,10,FALSE)-VLOOKUP(A8,'Wyniki white collar'!$D$34:$O$83,9,FALSE),"brak"))</f>
        <v>–</v>
      </c>
      <c r="AB8" s="133">
        <f t="shared" si="0"/>
        <v>0</v>
      </c>
      <c r="AC8" s="133">
        <f t="shared" si="10"/>
        <v>0</v>
      </c>
      <c r="AD8" s="133">
        <f t="shared" si="52"/>
        <v>0</v>
      </c>
      <c r="AE8" s="133">
        <f t="shared" si="11"/>
        <v>0</v>
      </c>
      <c r="AF8" s="133">
        <f>_xlfn.IFNA(IF(VLOOKUP(A8,'Wyniki white collar'!$D$34:$O$83,4,FALSE)="–",100000000000,VLOOKUP(A8,'Wyniki white collar'!$D$34:$O$83,4,FALSE)),"brak")</f>
        <v>100000000000</v>
      </c>
      <c r="AG8" s="133">
        <f>_xlfn.IFNA(IF(VLOOKUP(A8,'Wyniki white collar'!$D$34:$O$83,8,FALSE)="–",100000000000,VLOOKUP(A8,'Wyniki white collar'!$D$34:$O$83,8,FALSE)),"brak")</f>
        <v>100000000000</v>
      </c>
      <c r="AH8" s="142">
        <f t="shared" si="12"/>
        <v>100000000000</v>
      </c>
      <c r="AI8" s="141">
        <f t="shared" si="13"/>
        <v>0</v>
      </c>
      <c r="AJ8" s="141">
        <f t="shared" si="14"/>
        <v>100</v>
      </c>
      <c r="AK8" s="136">
        <f t="shared" si="15"/>
        <v>10</v>
      </c>
      <c r="AL8" s="151" t="s">
        <v>112</v>
      </c>
      <c r="AM8" s="152">
        <v>7</v>
      </c>
      <c r="AN8" s="148">
        <f>IFERROR(MIN(X8,AF8,AG8,'Baza wyników'!AS239),0)</f>
        <v>5</v>
      </c>
      <c r="AO8" s="141" cm="1">
        <f t="array" ref="AO8">_xlfn.IFS(AND(AF8=100000000000,AG8=100000000000),IFERROR(MAX(AA8,AE8,'Baza wyników'!AS283),0),AF8=100000000000,IFERROR(MAX(AA8,AE8,AG8,'Baza wyników'!AS283),0),AG8=100000000000,IFERROR(MAX(AA8,AE8,AF8,'Baza wyników'!AS283),0),AND(AF8&lt;&gt;100000000000,AG8&lt;&gt;100000000000),IFERROR(MAX(AA8,AE8,AF8,AG8,'Baza wyników'!AS283),0))</f>
        <v>95</v>
      </c>
      <c r="AP8" s="159">
        <f t="shared" si="16"/>
        <v>90</v>
      </c>
      <c r="AQ8" s="158" cm="1">
        <f t="array" ref="AQ8">IFERROR(_xlfn.IFS(ABS(AP8)&lt;2,0.5,ABS(AP8)&lt;5,1,ABS(AP8)&lt;50,5,ABS(AP8)&lt;100,10,ABS(AP8)&lt;200,20,ABS(AP8)&lt;500,50,ABS(AP8)&lt;1000,100,ABS(AP8)&lt;10000,1000,ABS(AP8)&lt;100000,10000,ABS(AP8)&lt;10000000,100000,ABS(AP8)&lt;10000000,1000000),0)</f>
        <v>10</v>
      </c>
      <c r="AR8" s="163" t="s">
        <v>120</v>
      </c>
      <c r="AT8" s="133">
        <f>_xlfn.IFNA(IF(VLOOKUP(A8,'Wyniki blue collar'!$D$34:$O$83,6,FALSE)="–","–", VLOOKUP(A8,'Wyniki blue collar'!$D$34:$O$83,6,FALSE)),"brak")</f>
        <v>5</v>
      </c>
      <c r="AU8" s="145">
        <f>IF(AT8="–","–", _xlfn.IFNA(IF(VLOOKUP(A8,'Wyniki blue collar'!$D$34:$O$83,6,FALSE)&gt;=0,VLOOKUP(A8,'Wyniki blue collar'!$D$34:$O$83,7,FALSE)-VLOOKUP(A8,'Wyniki blue collar'!$D$34:$O$83,6,FALSE),VLOOKUP(A8,'Wyniki blue collar'!$D$34:$O$83,7,FALSE)),"brak"))</f>
        <v>20</v>
      </c>
      <c r="AV8" s="133">
        <f>IF(AT8="–","–", _xlfn.IFNA(VLOOKUP(A8,'Wyniki blue collar'!$D$34:$O$83,9,FALSE)-VLOOKUP(A8,'Wyniki blue collar'!$D$34:$O$83,7,FALSE),"brak"))</f>
        <v>50</v>
      </c>
      <c r="AW8" s="133">
        <f>_xlfn.IFNA(VLOOKUP(A8,'Wyniki blue collar'!$D$34:$O$83,10,FALSE)-VLOOKUP(A8,'Wyniki blue collar'!$D$34:$O$83,9,FALSE),"brak")</f>
        <v>20</v>
      </c>
      <c r="AX8" s="133">
        <f t="shared" si="17"/>
        <v>5</v>
      </c>
      <c r="AY8" s="133">
        <f t="shared" si="18"/>
        <v>25</v>
      </c>
      <c r="AZ8" s="133">
        <f t="shared" si="19"/>
        <v>75</v>
      </c>
      <c r="BA8" s="133">
        <f t="shared" si="20"/>
        <v>95</v>
      </c>
      <c r="BB8" s="133">
        <f>_xlfn.IFNA(IF(VLOOKUP(A8,'Wyniki blue collar'!$D$34:$O$83,4,FALSE)="–",100000000000,VLOOKUP(A8,'Wyniki blue collar'!$D$34:$O$83,4,FALSE)),"brak")</f>
        <v>100000000000</v>
      </c>
      <c r="BC8" s="133">
        <f>_xlfn.IFNA(IF(VLOOKUP(A8,'Wyniki blue collar'!$D$34:$O$83,8,FALSE)="–",100000000000,VLOOKUP(A8,'Wyniki blue collar'!$D$34:$O$83,8,FALSE)),"brak")</f>
        <v>50</v>
      </c>
      <c r="BD8" s="142">
        <f t="shared" si="21"/>
        <v>50</v>
      </c>
      <c r="BE8" s="141">
        <f t="shared" si="22"/>
        <v>0</v>
      </c>
      <c r="BF8" s="141">
        <f t="shared" si="23"/>
        <v>100</v>
      </c>
      <c r="BG8" s="136">
        <f t="shared" si="24"/>
        <v>10</v>
      </c>
      <c r="BH8" s="151" t="s">
        <v>112</v>
      </c>
      <c r="BI8" s="152">
        <v>7</v>
      </c>
      <c r="BJ8" s="148">
        <f>IFERROR(MIN(AT8,BB8,BC8,'Baza wyników'!AT239),0)</f>
        <v>5</v>
      </c>
      <c r="BK8" s="141" cm="1">
        <f t="array" ref="BK8">_xlfn.IFS(AND(BB8=100000000000,BC8=100000000000),IFERROR(MAX(AW8,BA8,'Baza wyników'!AT283),0),BC8=100000000000,IFERROR(MAX(AW8,BA8,BB8,'Baza wyników'!AT283),0),BB8=100000000000,IFERROR(MAX(AW8,BA8,BC8,'Baza wyników'!AT283),0),AND(BB8&lt;&gt;100000000000,BC8&lt;&gt;100000000000),IFERROR(MAX(AW8,BA8,BB8,BC8,'Baza wyników'!AT283),0))</f>
        <v>95</v>
      </c>
      <c r="BL8" s="159">
        <f t="shared" si="25"/>
        <v>90</v>
      </c>
      <c r="BM8" s="158" cm="1">
        <f t="array" ref="BM8">IFERROR(_xlfn.IFS(ABS(BL8)&lt;2,0.5,ABS(BL8)&lt;5,1,ABS(BL8)&lt;50,5,ABS(BL8)&lt;100,10,ABS(BL8)&lt;200,20,ABS(BL8)&lt;500,50,ABS(BL8)&lt;1000,100,ABS(BL8)&lt;10000,1000,ABS(BL8)&lt;100000,10000,ABS(BL8)&lt;10000000,100000,ABS(BL8)&lt;10000000,1000000),0)</f>
        <v>10</v>
      </c>
      <c r="BN8" s="167" t="s">
        <v>121</v>
      </c>
    </row>
    <row r="9" spans="1:66" x14ac:dyDescent="0.25">
      <c r="A9" t="s">
        <v>156</v>
      </c>
      <c r="B9" s="133">
        <f>VLOOKUP(A9,'Wyniki ogólne'!$D$34:$O$129,6,FALSE)</f>
        <v>5</v>
      </c>
      <c r="C9" s="145">
        <f>IF(VLOOKUP(A9,'Wyniki ogólne'!$D$34:$O$129,6,FALSE)="–","–",IF(VLOOKUP(A9,'Wyniki ogólne'!$D$34:$O$129,6,FALSE)&gt;=0,VLOOKUP(A9,'Wyniki ogólne'!$D$34:$O$129,7,FALSE)-VLOOKUP(A9,'Wyniki ogólne'!$D$34:$O$129,6,FALSE),VLOOKUP(A9,'Wyniki ogólne'!$D$34:$O$129,7,FALSE)))</f>
        <v>20</v>
      </c>
      <c r="D9" s="133">
        <f>IF(VLOOKUP(A9,'Wyniki ogólne'!$D$34:$O$129,6,FALSE)="–","–",VLOOKUP(A9,'Wyniki ogólne'!$D$34:$O$129,9,FALSE)-VLOOKUP(A9,'Wyniki ogólne'!$D$34:$O$129,7,FALSE))</f>
        <v>50</v>
      </c>
      <c r="E9" s="133">
        <f>IF(VLOOKUP(A9,'Wyniki ogólne'!$D$34:$O$129,6,FALSE)="–","–",VLOOKUP(A9,'Wyniki ogólne'!$D$34:$O$129,10,FALSE)-VLOOKUP(A9,'Wyniki ogólne'!$D$34:$O$129,9,FALSE))</f>
        <v>20</v>
      </c>
      <c r="F9" s="133">
        <f t="shared" si="1"/>
        <v>5</v>
      </c>
      <c r="G9" s="133">
        <f t="shared" si="2"/>
        <v>25</v>
      </c>
      <c r="H9" s="133">
        <f t="shared" si="3"/>
        <v>75</v>
      </c>
      <c r="I9" s="133">
        <f t="shared" si="4"/>
        <v>95</v>
      </c>
      <c r="J9" s="133">
        <f>IF(VLOOKUP(A9,'Wyniki ogólne'!$D$34:$O$130,4,FALSE)="–",100000000000,VLOOKUP(A9,'Wyniki ogólne'!$D$34:$O$130,4,FALSE))</f>
        <v>100000000000</v>
      </c>
      <c r="K9" s="133">
        <f>IF(VLOOKUP(A9,'Wyniki ogólne'!$D$34:$O$130,8,FALSE)="–",100000000000,VLOOKUP(A9,'Wyniki ogólne'!$D$34:$O$130,8,FALSE))</f>
        <v>50</v>
      </c>
      <c r="L9" s="142">
        <f t="shared" si="5"/>
        <v>50</v>
      </c>
      <c r="M9" s="141">
        <f t="shared" si="6"/>
        <v>0</v>
      </c>
      <c r="N9" s="141">
        <f t="shared" si="7"/>
        <v>100</v>
      </c>
      <c r="O9" s="136">
        <f t="shared" si="8"/>
        <v>10</v>
      </c>
      <c r="P9" s="151" t="s">
        <v>112</v>
      </c>
      <c r="Q9" s="152">
        <v>8</v>
      </c>
      <c r="R9" s="148">
        <f>IFERROR(MIN(B9,J9,K9,'Baza wyników'!AR240),0)</f>
        <v>5</v>
      </c>
      <c r="S9" s="149" cm="1">
        <f t="array" ref="S9">_xlfn.IFS(AND(J9=100000000000,K9=100000000000),IFERROR(MAX(E9,I9,'Baza wyników'!AR284),0),J9=100000000000,IFERROR(MAX(E9,I9,K9,'Baza wyników'!AR284),0),K9=100000000000,IFERROR(MAX(E9,I9,J9,'Baza wyników'!AR284),0),AND(J9&lt;&gt;100000000000,K9&lt;&gt;100000000000),IFERROR(MAX(E9,I9,J9,K9,'Baza wyników'!AR284),0))</f>
        <v>95</v>
      </c>
      <c r="T9" s="159">
        <f t="shared" si="9"/>
        <v>90</v>
      </c>
      <c r="U9" s="158" cm="1">
        <f t="array" ref="U9">IFERROR(_xlfn.IFS(ABS(T9)&lt;2,0.5,ABS(T9)&lt;5,1,ABS(T9)&lt;50,5,ABS(T9)&lt;100,10,ABS(T9)&lt;200,20,ABS(T9)&lt;500,50,ABS(T9)&lt;1000,100,ABS(T9)&lt;10000,1000,ABS(T9)&lt;100000,10000,ABS(T9)&lt;10000000,100000,ABS(T9)&lt;10000000,1000000,ABS(T9)&lt;20000000,2000000,ABS(T9)&lt;30000000,3000000,ABS(T9)&lt;40000000,4000000,ABS(T9)&lt;50000000,5000000,ABS(T9)&lt;60000000,6000000,ABS(T9)&lt;70000000,7000000,ABS(T9)&lt;80000000,8000000,ABS(T9)&lt;90000000,9000000,ABS(T9)&lt;100000000,10000000),0)</f>
        <v>10</v>
      </c>
      <c r="V9" s="153" t="s">
        <v>118</v>
      </c>
      <c r="W9" s="139"/>
      <c r="X9" s="133" t="str">
        <f>_xlfn.IFNA(IF(VLOOKUP(A9,'Wyniki white collar'!$D$34:$O$83,6,FALSE)="–","–", VLOOKUP(A9,'Wyniki white collar'!$D$34:$O$83,6,FALSE)),"brak")</f>
        <v>brak</v>
      </c>
      <c r="Y9" s="145" t="str">
        <f>IF(X9="–","–", _xlfn.IFNA(IF(VLOOKUP(A9,'Wyniki white collar'!$D$34:$O$83,6,FALSE)&gt;=0,VLOOKUP(A9,'Wyniki white collar'!$D$34:$O$83,7,FALSE)-VLOOKUP(A9,'Wyniki white collar'!$D$34:$O$83,6,FALSE),VLOOKUP(A9,'Wyniki white collar'!$D$34:$O$83,7,FALSE)),"brak"))</f>
        <v>brak</v>
      </c>
      <c r="Z9" s="133" t="str">
        <f>IF(X9="–","–", _xlfn.IFNA(VLOOKUP(A9,'Wyniki white collar'!$D$34:$O$83,9,FALSE)-VLOOKUP(A9,'Wyniki white collar'!$D$34:$O$83,7,FALSE),"brak"))</f>
        <v>brak</v>
      </c>
      <c r="AA9" s="133" t="str">
        <f>IF(X9="–","–", _xlfn.IFNA(VLOOKUP(A9,'Wyniki white collar'!$D$34:$O$83,10,FALSE)-VLOOKUP(A9,'Wyniki white collar'!$D$34:$O$83,9,FALSE),"brak"))</f>
        <v>brak</v>
      </c>
      <c r="AB9" s="133">
        <f t="shared" si="0"/>
        <v>0</v>
      </c>
      <c r="AC9" s="133">
        <f t="shared" si="10"/>
        <v>0</v>
      </c>
      <c r="AD9" s="133">
        <f t="shared" si="52"/>
        <v>0</v>
      </c>
      <c r="AE9" s="133">
        <f t="shared" si="11"/>
        <v>0</v>
      </c>
      <c r="AF9" s="133" t="str">
        <f>_xlfn.IFNA(IF(VLOOKUP(A9,'Wyniki white collar'!$D$34:$O$83,4,FALSE)="–",100000000000,VLOOKUP(A9,'Wyniki white collar'!$D$34:$O$83,4,FALSE)),"brak")</f>
        <v>brak</v>
      </c>
      <c r="AG9" s="133" t="str">
        <f>_xlfn.IFNA(IF(VLOOKUP(A9,'Wyniki white collar'!$D$34:$O$83,8,FALSE)="–",100000000000,VLOOKUP(A9,'Wyniki white collar'!$D$34:$O$83,8,FALSE)),"brak")</f>
        <v>brak</v>
      </c>
      <c r="AH9" s="142" t="str">
        <f t="shared" si="12"/>
        <v>brak</v>
      </c>
      <c r="AI9" s="141">
        <f t="shared" si="13"/>
        <v>0</v>
      </c>
      <c r="AJ9" s="141">
        <f t="shared" si="14"/>
        <v>0</v>
      </c>
      <c r="AK9" s="136">
        <f t="shared" si="15"/>
        <v>0</v>
      </c>
      <c r="AL9" s="151" t="s">
        <v>112</v>
      </c>
      <c r="AM9" s="152">
        <v>8</v>
      </c>
      <c r="AN9" s="148">
        <f>IFERROR(MIN(X9,AF9,AG9,'Baza wyników'!AS240),0)</f>
        <v>0</v>
      </c>
      <c r="AO9" s="141" cm="1">
        <f t="array" ref="AO9">_xlfn.IFS(AND(AF9=100000000000,AG9=100000000000),IFERROR(MAX(AA9,AE9,'Baza wyników'!AS284),0),AF9=100000000000,IFERROR(MAX(AA9,AE9,AG9,'Baza wyników'!AS284),0),AG9=100000000000,IFERROR(MAX(AA9,AE9,AF9,'Baza wyników'!AS284),0),AND(AF9&lt;&gt;100000000000,AG9&lt;&gt;100000000000),IFERROR(MAX(AA9,AE9,AF9,AG9,'Baza wyników'!AS284),0))</f>
        <v>0</v>
      </c>
      <c r="AP9" s="159">
        <f t="shared" si="16"/>
        <v>0</v>
      </c>
      <c r="AQ9" s="158" cm="1">
        <f t="array" ref="AQ9">IFERROR(_xlfn.IFS(ABS(AP9)&lt;2,0.5,ABS(AP9)&lt;5,1,ABS(AP9)&lt;50,5,ABS(AP9)&lt;100,10,ABS(AP9)&lt;200,20,ABS(AP9)&lt;500,50,ABS(AP9)&lt;1000,100,ABS(AP9)&lt;10000,1000,ABS(AP9)&lt;100000,10000,ABS(AP9)&lt;10000000,100000,ABS(AP9)&lt;10000000,1000000),0)</f>
        <v>0.5</v>
      </c>
      <c r="AR9" s="163" t="s">
        <v>120</v>
      </c>
      <c r="AT9" s="133" t="str">
        <f>_xlfn.IFNA(IF(VLOOKUP(A9,'Wyniki blue collar'!$D$34:$O$83,6,FALSE)="–","–", VLOOKUP(A9,'Wyniki blue collar'!$D$34:$O$83,6,FALSE)),"brak")</f>
        <v>brak</v>
      </c>
      <c r="AU9" s="145" t="str">
        <f>IF(AT9="–","–", _xlfn.IFNA(IF(VLOOKUP(A9,'Wyniki blue collar'!$D$34:$O$83,6,FALSE)&gt;=0,VLOOKUP(A9,'Wyniki blue collar'!$D$34:$O$83,7,FALSE)-VLOOKUP(A9,'Wyniki blue collar'!$D$34:$O$83,6,FALSE),VLOOKUP(A9,'Wyniki blue collar'!$D$34:$O$83,7,FALSE)),"brak"))</f>
        <v>brak</v>
      </c>
      <c r="AV9" s="133" t="str">
        <f>IF(AT9="–","–", _xlfn.IFNA(VLOOKUP(A9,'Wyniki blue collar'!$D$34:$O$83,9,FALSE)-VLOOKUP(A9,'Wyniki blue collar'!$D$34:$O$83,7,FALSE),"brak"))</f>
        <v>brak</v>
      </c>
      <c r="AW9" s="133" t="str">
        <f>_xlfn.IFNA(VLOOKUP(A9,'Wyniki blue collar'!$D$34:$O$83,10,FALSE)-VLOOKUP(A9,'Wyniki blue collar'!$D$34:$O$83,9,FALSE),"brak")</f>
        <v>brak</v>
      </c>
      <c r="AX9" s="133">
        <f t="shared" si="17"/>
        <v>0</v>
      </c>
      <c r="AY9" s="133">
        <f t="shared" si="18"/>
        <v>0</v>
      </c>
      <c r="AZ9" s="133">
        <f t="shared" si="19"/>
        <v>0</v>
      </c>
      <c r="BA9" s="133">
        <f t="shared" si="20"/>
        <v>0</v>
      </c>
      <c r="BB9" s="133" t="str">
        <f>_xlfn.IFNA(IF(VLOOKUP(A9,'Wyniki blue collar'!$D$34:$O$83,4,FALSE)="–",100000000000,VLOOKUP(A9,'Wyniki blue collar'!$D$34:$O$83,4,FALSE)),"brak")</f>
        <v>brak</v>
      </c>
      <c r="BC9" s="133" t="str">
        <f>_xlfn.IFNA(IF(VLOOKUP(A9,'Wyniki blue collar'!$D$34:$O$83,8,FALSE)="–",100000000000,VLOOKUP(A9,'Wyniki blue collar'!$D$34:$O$83,8,FALSE)),"brak")</f>
        <v>brak</v>
      </c>
      <c r="BD9" s="142" t="str">
        <f t="shared" si="21"/>
        <v>brak</v>
      </c>
      <c r="BE9" s="141">
        <f t="shared" si="22"/>
        <v>0</v>
      </c>
      <c r="BF9" s="141">
        <f t="shared" si="23"/>
        <v>0</v>
      </c>
      <c r="BG9" s="136">
        <f t="shared" si="24"/>
        <v>0</v>
      </c>
      <c r="BH9" s="151" t="s">
        <v>112</v>
      </c>
      <c r="BI9" s="152">
        <v>8</v>
      </c>
      <c r="BJ9" s="148">
        <f>IFERROR(MIN(AT9,BB9,BC9,'Baza wyników'!AT240),0)</f>
        <v>0</v>
      </c>
      <c r="BK9" s="141" cm="1">
        <f t="array" ref="BK9">_xlfn.IFS(AND(BB9=100000000000,BC9=100000000000),IFERROR(MAX(AW9,BA9,'Baza wyników'!AT284),0),BC9=100000000000,IFERROR(MAX(AW9,BA9,BB9,'Baza wyników'!AT284),0),BB9=100000000000,IFERROR(MAX(AW9,BA9,BC9,'Baza wyników'!AT284),0),AND(BB9&lt;&gt;100000000000,BC9&lt;&gt;100000000000),IFERROR(MAX(AW9,BA9,BB9,BC9,'Baza wyników'!AT284),0))</f>
        <v>0</v>
      </c>
      <c r="BL9" s="159">
        <f t="shared" si="25"/>
        <v>0</v>
      </c>
      <c r="BM9" s="158" cm="1">
        <f t="array" ref="BM9">IFERROR(_xlfn.IFS(ABS(BL9)&lt;2,0.5,ABS(BL9)&lt;5,1,ABS(BL9)&lt;50,5,ABS(BL9)&lt;100,10,ABS(BL9)&lt;200,20,ABS(BL9)&lt;500,50,ABS(BL9)&lt;1000,100,ABS(BL9)&lt;10000,1000,ABS(BL9)&lt;100000,10000,ABS(BL9)&lt;10000000,100000,ABS(BL9)&lt;10000000,1000000),0)</f>
        <v>0.5</v>
      </c>
      <c r="BN9" s="167" t="s">
        <v>121</v>
      </c>
    </row>
    <row r="10" spans="1:66" x14ac:dyDescent="0.25">
      <c r="A10" t="s">
        <v>183</v>
      </c>
      <c r="B10" s="133">
        <f>VLOOKUP(A10,'Wyniki ogólne'!$D$34:$O$129,6,FALSE)</f>
        <v>5</v>
      </c>
      <c r="C10" s="145">
        <f>IF(VLOOKUP(A10,'Wyniki ogólne'!$D$34:$O$129,6,FALSE)="–","–",IF(VLOOKUP(A10,'Wyniki ogólne'!$D$34:$O$129,6,FALSE)&gt;=0,VLOOKUP(A10,'Wyniki ogólne'!$D$34:$O$129,7,FALSE)-VLOOKUP(A10,'Wyniki ogólne'!$D$34:$O$129,6,FALSE),VLOOKUP(A10,'Wyniki ogólne'!$D$34:$O$129,7,FALSE)))</f>
        <v>20</v>
      </c>
      <c r="D10" s="133">
        <f>IF(VLOOKUP(A10,'Wyniki ogólne'!$D$34:$O$129,6,FALSE)="–","–",VLOOKUP(A10,'Wyniki ogólne'!$D$34:$O$129,9,FALSE)-VLOOKUP(A10,'Wyniki ogólne'!$D$34:$O$129,7,FALSE))</f>
        <v>50</v>
      </c>
      <c r="E10" s="133">
        <f>IF(VLOOKUP(A10,'Wyniki ogólne'!$D$34:$O$129,6,FALSE)="–","–",VLOOKUP(A10,'Wyniki ogólne'!$D$34:$O$129,10,FALSE)-VLOOKUP(A10,'Wyniki ogólne'!$D$34:$O$129,9,FALSE))</f>
        <v>20</v>
      </c>
      <c r="F10" s="133">
        <f t="shared" si="1"/>
        <v>5</v>
      </c>
      <c r="G10" s="133">
        <f t="shared" si="2"/>
        <v>25</v>
      </c>
      <c r="H10" s="133">
        <f t="shared" si="3"/>
        <v>75</v>
      </c>
      <c r="I10" s="133">
        <f t="shared" si="4"/>
        <v>95</v>
      </c>
      <c r="J10" s="133">
        <f>IF(VLOOKUP(A10,'Wyniki ogólne'!$D$34:$O$130,4,FALSE)="–",100000000000,VLOOKUP(A10,'Wyniki ogólne'!$D$34:$O$130,4,FALSE))</f>
        <v>100000000000</v>
      </c>
      <c r="K10" s="133">
        <f>IF(VLOOKUP(A10,'Wyniki ogólne'!$D$34:$O$130,8,FALSE)="–",100000000000,VLOOKUP(A10,'Wyniki ogólne'!$D$34:$O$130,8,FALSE))</f>
        <v>50</v>
      </c>
      <c r="L10" s="142">
        <f t="shared" si="5"/>
        <v>50</v>
      </c>
      <c r="M10" s="141">
        <f t="shared" si="6"/>
        <v>0</v>
      </c>
      <c r="N10" s="141">
        <f t="shared" si="7"/>
        <v>100</v>
      </c>
      <c r="O10" s="136">
        <f t="shared" si="8"/>
        <v>10</v>
      </c>
      <c r="P10" s="151" t="s">
        <v>112</v>
      </c>
      <c r="Q10" s="152">
        <v>9</v>
      </c>
      <c r="R10" s="148">
        <f>IFERROR(MIN(B10,J10,K10,'Baza wyników'!AR241),0)</f>
        <v>5</v>
      </c>
      <c r="S10" s="149" cm="1">
        <f t="array" ref="S10">_xlfn.IFS(AND(J10=100000000000,K10=100000000000),IFERROR(MAX(E10,I10,'Baza wyników'!AR285),0),J10=100000000000,IFERROR(MAX(E10,I10,K10,'Baza wyników'!AR285),0),K10=100000000000,IFERROR(MAX(E10,I10,J10,'Baza wyników'!AR285),0),AND(J10&lt;&gt;100000000000,K10&lt;&gt;100000000000),IFERROR(MAX(E10,I10,J10,K10,'Baza wyników'!AR285),0))</f>
        <v>95</v>
      </c>
      <c r="T10" s="159">
        <f t="shared" si="9"/>
        <v>90</v>
      </c>
      <c r="U10" s="158" cm="1">
        <f t="array" ref="U10">IFERROR(_xlfn.IFS(ABS(T10)&lt;2,0.5,ABS(T10)&lt;5,1,ABS(T10)&lt;50,5,ABS(T10)&lt;100,10,ABS(T10)&lt;200,20,ABS(T10)&lt;500,50,ABS(T10)&lt;1000,100,ABS(T10)&lt;10000,1000,ABS(T10)&lt;100000,10000,ABS(T10)&lt;10000000,100000,ABS(T10)&lt;10000000,1000000,ABS(T10)&lt;20000000,2000000,ABS(T10)&lt;30000000,3000000,ABS(T10)&lt;40000000,4000000,ABS(T10)&lt;50000000,5000000,ABS(T10)&lt;60000000,6000000,ABS(T10)&lt;70000000,7000000,ABS(T10)&lt;80000000,8000000,ABS(T10)&lt;90000000,9000000,ABS(T10)&lt;100000000,10000000),0)</f>
        <v>10</v>
      </c>
      <c r="V10" s="153" t="s">
        <v>118</v>
      </c>
      <c r="W10" s="139"/>
      <c r="X10" s="133">
        <f>_xlfn.IFNA(IF(VLOOKUP(A10,'Wyniki white collar'!$D$34:$O$83,6,FALSE)="–","–", VLOOKUP(A10,'Wyniki white collar'!$D$34:$O$83,6,FALSE)),"brak")</f>
        <v>5</v>
      </c>
      <c r="Y10" s="145">
        <f>IF(X10="–","–", _xlfn.IFNA(IF(VLOOKUP(A10,'Wyniki white collar'!$D$34:$O$83,6,FALSE)&gt;=0,VLOOKUP(A10,'Wyniki white collar'!$D$34:$O$83,7,FALSE)-VLOOKUP(A10,'Wyniki white collar'!$D$34:$O$83,6,FALSE),VLOOKUP(A10,'Wyniki white collar'!$D$34:$O$83,7,FALSE)),"brak"))</f>
        <v>20</v>
      </c>
      <c r="Z10" s="133">
        <f>IF(X10="–","–", _xlfn.IFNA(VLOOKUP(A10,'Wyniki white collar'!$D$34:$O$83,9,FALSE)-VLOOKUP(A10,'Wyniki white collar'!$D$34:$O$83,7,FALSE),"brak"))</f>
        <v>50</v>
      </c>
      <c r="AA10" s="133">
        <f>IF(X10="–","–", _xlfn.IFNA(VLOOKUP(A10,'Wyniki white collar'!$D$34:$O$83,10,FALSE)-VLOOKUP(A10,'Wyniki white collar'!$D$34:$O$83,9,FALSE),"brak"))</f>
        <v>20</v>
      </c>
      <c r="AB10" s="133">
        <f t="shared" si="0"/>
        <v>5</v>
      </c>
      <c r="AC10" s="133">
        <f t="shared" si="10"/>
        <v>25</v>
      </c>
      <c r="AD10" s="133">
        <f t="shared" si="52"/>
        <v>75</v>
      </c>
      <c r="AE10" s="133">
        <f t="shared" si="11"/>
        <v>95</v>
      </c>
      <c r="AF10" s="133">
        <f>_xlfn.IFNA(IF(VLOOKUP(A10,'Wyniki white collar'!$D$34:$O$83,4,FALSE)="–",100000000000,VLOOKUP(A10,'Wyniki white collar'!$D$34:$O$83,4,FALSE)),"brak")</f>
        <v>100000000000</v>
      </c>
      <c r="AG10" s="133">
        <f>_xlfn.IFNA(IF(VLOOKUP(A10,'Wyniki white collar'!$D$34:$O$83,8,FALSE)="–",100000000000,VLOOKUP(A10,'Wyniki white collar'!$D$34:$O$83,8,FALSE)),"brak")</f>
        <v>50</v>
      </c>
      <c r="AH10" s="142">
        <f t="shared" si="12"/>
        <v>50</v>
      </c>
      <c r="AI10" s="141">
        <f t="shared" si="13"/>
        <v>0</v>
      </c>
      <c r="AJ10" s="141">
        <f t="shared" si="14"/>
        <v>100</v>
      </c>
      <c r="AK10" s="136">
        <f t="shared" si="15"/>
        <v>10</v>
      </c>
      <c r="AL10" s="151" t="s">
        <v>112</v>
      </c>
      <c r="AM10" s="152">
        <v>9</v>
      </c>
      <c r="AN10" s="148">
        <f>IFERROR(MIN(X10,AF10,AG10,'Baza wyników'!AS241),0)</f>
        <v>5</v>
      </c>
      <c r="AO10" s="141" cm="1">
        <f t="array" ref="AO10">_xlfn.IFS(AND(AF10=100000000000,AG10=100000000000),IFERROR(MAX(AA10,AE10,'Baza wyników'!AS285),0),AF10=100000000000,IFERROR(MAX(AA10,AE10,AG10,'Baza wyników'!AS285),0),AG10=100000000000,IFERROR(MAX(AA10,AE10,AF10,'Baza wyników'!AS285),0),AND(AF10&lt;&gt;100000000000,AG10&lt;&gt;100000000000),IFERROR(MAX(AA10,AE10,AF10,AG10,'Baza wyników'!AS285),0))</f>
        <v>95</v>
      </c>
      <c r="AP10" s="159">
        <f t="shared" si="16"/>
        <v>90</v>
      </c>
      <c r="AQ10" s="158" cm="1">
        <f t="array" ref="AQ10">IFERROR(_xlfn.IFS(ABS(AP10)&lt;2,0.5,ABS(AP10)&lt;5,1,ABS(AP10)&lt;50,5,ABS(AP10)&lt;100,10,ABS(AP10)&lt;200,20,ABS(AP10)&lt;500,50,ABS(AP10)&lt;1000,100,ABS(AP10)&lt;10000,1000,ABS(AP10)&lt;100000,10000,ABS(AP10)&lt;10000000,100000,ABS(AP10)&lt;10000000,1000000),0)</f>
        <v>10</v>
      </c>
      <c r="AR10" s="163" t="s">
        <v>120</v>
      </c>
      <c r="AT10" s="133">
        <f>_xlfn.IFNA(IF(VLOOKUP(A10,'Wyniki blue collar'!$D$34:$O$83,6,FALSE)="–","–", VLOOKUP(A10,'Wyniki blue collar'!$D$34:$O$83,6,FALSE)),"brak")</f>
        <v>5</v>
      </c>
      <c r="AU10" s="145">
        <f>IF(AT10="–","–", _xlfn.IFNA(IF(VLOOKUP(A10,'Wyniki blue collar'!$D$34:$O$83,6,FALSE)&gt;=0,VLOOKUP(A10,'Wyniki blue collar'!$D$34:$O$83,7,FALSE)-VLOOKUP(A10,'Wyniki blue collar'!$D$34:$O$83,6,FALSE),VLOOKUP(A10,'Wyniki blue collar'!$D$34:$O$83,7,FALSE)),"brak"))</f>
        <v>20</v>
      </c>
      <c r="AV10" s="133">
        <f>IF(AT10="–","–", _xlfn.IFNA(VLOOKUP(A10,'Wyniki blue collar'!$D$34:$O$83,9,FALSE)-VLOOKUP(A10,'Wyniki blue collar'!$D$34:$O$83,7,FALSE),"brak"))</f>
        <v>50</v>
      </c>
      <c r="AW10" s="133">
        <f>_xlfn.IFNA(VLOOKUP(A10,'Wyniki blue collar'!$D$34:$O$83,10,FALSE)-VLOOKUP(A10,'Wyniki blue collar'!$D$34:$O$83,9,FALSE),"brak")</f>
        <v>20</v>
      </c>
      <c r="AX10" s="133">
        <f t="shared" si="17"/>
        <v>5</v>
      </c>
      <c r="AY10" s="133">
        <f t="shared" si="18"/>
        <v>25</v>
      </c>
      <c r="AZ10" s="133">
        <f t="shared" si="19"/>
        <v>75</v>
      </c>
      <c r="BA10" s="133">
        <f t="shared" si="20"/>
        <v>95</v>
      </c>
      <c r="BB10" s="133">
        <f>_xlfn.IFNA(IF(VLOOKUP(A10,'Wyniki blue collar'!$D$34:$O$83,4,FALSE)="–",100000000000,VLOOKUP(A10,'Wyniki blue collar'!$D$34:$O$83,4,FALSE)),"brak")</f>
        <v>100000000000</v>
      </c>
      <c r="BC10" s="133">
        <f>_xlfn.IFNA(IF(VLOOKUP(A10,'Wyniki blue collar'!$D$34:$O$83,8,FALSE)="–",100000000000,VLOOKUP(A10,'Wyniki blue collar'!$D$34:$O$83,8,FALSE)),"brak")</f>
        <v>50</v>
      </c>
      <c r="BD10" s="142">
        <f t="shared" si="21"/>
        <v>50</v>
      </c>
      <c r="BE10" s="141">
        <f t="shared" si="22"/>
        <v>0</v>
      </c>
      <c r="BF10" s="141">
        <f t="shared" si="23"/>
        <v>100</v>
      </c>
      <c r="BG10" s="136">
        <f t="shared" si="24"/>
        <v>10</v>
      </c>
      <c r="BH10" s="151" t="s">
        <v>112</v>
      </c>
      <c r="BI10" s="152">
        <v>9</v>
      </c>
      <c r="BJ10" s="148">
        <f>IFERROR(MIN(AT10,BB10,BC10,'Baza wyników'!AT241),0)</f>
        <v>5</v>
      </c>
      <c r="BK10" s="141" cm="1">
        <f t="array" ref="BK10">_xlfn.IFS(AND(BB10=100000000000,BC10=100000000000),IFERROR(MAX(AW10,BA10,'Baza wyników'!AT285),0),BC10=100000000000,IFERROR(MAX(AW10,BA10,BB10,'Baza wyników'!AT285),0),BB10=100000000000,IFERROR(MAX(AW10,BA10,BC10,'Baza wyników'!AT285),0),AND(BB10&lt;&gt;100000000000,BC10&lt;&gt;100000000000),IFERROR(MAX(AW10,BA10,BB10,BC10,'Baza wyników'!AT285),0))</f>
        <v>95</v>
      </c>
      <c r="BL10" s="159">
        <f t="shared" si="25"/>
        <v>90</v>
      </c>
      <c r="BM10" s="158" cm="1">
        <f t="array" ref="BM10">IFERROR(_xlfn.IFS(ABS(BL10)&lt;2,0.5,ABS(BL10)&lt;5,1,ABS(BL10)&lt;50,5,ABS(BL10)&lt;100,10,ABS(BL10)&lt;200,20,ABS(BL10)&lt;500,50,ABS(BL10)&lt;1000,100,ABS(BL10)&lt;10000,1000,ABS(BL10)&lt;100000,10000,ABS(BL10)&lt;10000000,100000,ABS(BL10)&lt;10000000,1000000),0)</f>
        <v>10</v>
      </c>
      <c r="BN10" s="167" t="s">
        <v>121</v>
      </c>
    </row>
    <row r="11" spans="1:66" x14ac:dyDescent="0.25">
      <c r="A11" t="s">
        <v>73</v>
      </c>
      <c r="B11" s="133">
        <f>VLOOKUP(A11,'Wyniki ogólne'!$D$34:$O$129,6,FALSE)</f>
        <v>5</v>
      </c>
      <c r="C11" s="145">
        <f>IF(VLOOKUP(A11,'Wyniki ogólne'!$D$34:$O$129,6,FALSE)="–","–",IF(VLOOKUP(A11,'Wyniki ogólne'!$D$34:$O$129,6,FALSE)&gt;=0,VLOOKUP(A11,'Wyniki ogólne'!$D$34:$O$129,7,FALSE)-VLOOKUP(A11,'Wyniki ogólne'!$D$34:$O$129,6,FALSE),VLOOKUP(A11,'Wyniki ogólne'!$D$34:$O$129,7,FALSE)))</f>
        <v>20</v>
      </c>
      <c r="D11" s="133">
        <f>IF(VLOOKUP(A11,'Wyniki ogólne'!$D$34:$O$129,6,FALSE)="–","–",VLOOKUP(A11,'Wyniki ogólne'!$D$34:$O$129,9,FALSE)-VLOOKUP(A11,'Wyniki ogólne'!$D$34:$O$129,7,FALSE))</f>
        <v>50</v>
      </c>
      <c r="E11" s="133">
        <f>IF(VLOOKUP(A11,'Wyniki ogólne'!$D$34:$O$129,6,FALSE)="–","–",VLOOKUP(A11,'Wyniki ogólne'!$D$34:$O$129,10,FALSE)-VLOOKUP(A11,'Wyniki ogólne'!$D$34:$O$129,9,FALSE))</f>
        <v>20</v>
      </c>
      <c r="F11" s="133">
        <f t="shared" si="1"/>
        <v>5</v>
      </c>
      <c r="G11" s="133">
        <f t="shared" si="2"/>
        <v>25</v>
      </c>
      <c r="H11" s="133">
        <f t="shared" si="3"/>
        <v>75</v>
      </c>
      <c r="I11" s="133">
        <f t="shared" si="4"/>
        <v>95</v>
      </c>
      <c r="J11" s="133">
        <f>IF(VLOOKUP(A11,'Wyniki ogólne'!$D$34:$O$130,4,FALSE)="–",100000000000,VLOOKUP(A11,'Wyniki ogólne'!$D$34:$O$130,4,FALSE))</f>
        <v>100000000000</v>
      </c>
      <c r="K11" s="133">
        <f>IF(VLOOKUP(A11,'Wyniki ogólne'!$D$34:$O$130,8,FALSE)="–",100000000000,VLOOKUP(A11,'Wyniki ogólne'!$D$34:$O$130,8,FALSE))</f>
        <v>50</v>
      </c>
      <c r="L11" s="142">
        <f t="shared" si="5"/>
        <v>50</v>
      </c>
      <c r="M11" s="141">
        <f t="shared" si="6"/>
        <v>0</v>
      </c>
      <c r="N11" s="141">
        <f t="shared" si="7"/>
        <v>100</v>
      </c>
      <c r="O11" s="136">
        <f t="shared" si="8"/>
        <v>10</v>
      </c>
      <c r="P11" s="151" t="s">
        <v>112</v>
      </c>
      <c r="Q11" s="152">
        <v>10</v>
      </c>
      <c r="R11" s="148">
        <f>IFERROR(MIN(B11,J11,K11,'Baza wyników'!AR242),0)</f>
        <v>5</v>
      </c>
      <c r="S11" s="149" cm="1">
        <f t="array" ref="S11">_xlfn.IFS(AND(J11=100000000000,K11=100000000000),IFERROR(MAX(E11,I11,'Baza wyników'!AR286),0),J11=100000000000,IFERROR(MAX(E11,I11,K11,'Baza wyników'!AR286),0),K11=100000000000,IFERROR(MAX(E11,I11,J11,'Baza wyników'!AR286),0),AND(J11&lt;&gt;100000000000,K11&lt;&gt;100000000000),IFERROR(MAX(E11,I11,J11,K11,'Baza wyników'!AR286),0))</f>
        <v>95</v>
      </c>
      <c r="T11" s="159">
        <f t="shared" si="9"/>
        <v>90</v>
      </c>
      <c r="U11" s="158" cm="1">
        <f t="array" ref="U11">IFERROR(_xlfn.IFS(ABS(T11)&lt;2,0.5,ABS(T11)&lt;5,1,ABS(T11)&lt;50,5,ABS(T11)&lt;100,10,ABS(T11)&lt;200,20,ABS(T11)&lt;500,50,ABS(T11)&lt;1000,100,ABS(T11)&lt;10000,1000,ABS(T11)&lt;100000,10000,ABS(T11)&lt;10000000,100000,ABS(T11)&lt;10000000,1000000,ABS(T11)&lt;20000000,2000000,ABS(T11)&lt;30000000,3000000,ABS(T11)&lt;40000000,4000000,ABS(T11)&lt;50000000,5000000,ABS(T11)&lt;60000000,6000000,ABS(T11)&lt;70000000,7000000,ABS(T11)&lt;80000000,8000000,ABS(T11)&lt;90000000,9000000,ABS(T11)&lt;100000000,10000000),0)</f>
        <v>10</v>
      </c>
      <c r="V11" s="153" t="s">
        <v>118</v>
      </c>
      <c r="W11" s="139"/>
      <c r="X11" s="133">
        <f>_xlfn.IFNA(IF(VLOOKUP(A11,'Wyniki white collar'!$D$34:$O$83,6,FALSE)="–","–", VLOOKUP(A11,'Wyniki white collar'!$D$34:$O$83,6,FALSE)),"brak")</f>
        <v>5</v>
      </c>
      <c r="Y11" s="145">
        <f>IF(X11="–","–", _xlfn.IFNA(IF(VLOOKUP(A11,'Wyniki white collar'!$D$34:$O$83,6,FALSE)&gt;=0,VLOOKUP(A11,'Wyniki white collar'!$D$34:$O$83,7,FALSE)-VLOOKUP(A11,'Wyniki white collar'!$D$34:$O$83,6,FALSE),VLOOKUP(A11,'Wyniki white collar'!$D$34:$O$83,7,FALSE)),"brak"))</f>
        <v>20</v>
      </c>
      <c r="Z11" s="133">
        <f>IF(X11="–","–", _xlfn.IFNA(VLOOKUP(A11,'Wyniki white collar'!$D$34:$O$83,9,FALSE)-VLOOKUP(A11,'Wyniki white collar'!$D$34:$O$83,7,FALSE),"brak"))</f>
        <v>50</v>
      </c>
      <c r="AA11" s="133">
        <f>IF(X11="–","–", _xlfn.IFNA(VLOOKUP(A11,'Wyniki white collar'!$D$34:$O$83,10,FALSE)-VLOOKUP(A11,'Wyniki white collar'!$D$34:$O$83,9,FALSE),"brak"))</f>
        <v>20</v>
      </c>
      <c r="AB11" s="133">
        <f t="shared" si="0"/>
        <v>5</v>
      </c>
      <c r="AC11" s="133">
        <f t="shared" si="10"/>
        <v>25</v>
      </c>
      <c r="AD11" s="133">
        <f t="shared" si="52"/>
        <v>75</v>
      </c>
      <c r="AE11" s="133">
        <f t="shared" si="11"/>
        <v>95</v>
      </c>
      <c r="AF11" s="133">
        <f>_xlfn.IFNA(IF(VLOOKUP(A11,'Wyniki white collar'!$D$34:$O$83,4,FALSE)="–",100000000000,VLOOKUP(A11,'Wyniki white collar'!$D$34:$O$83,4,FALSE)),"brak")</f>
        <v>100000000000</v>
      </c>
      <c r="AG11" s="133">
        <f>_xlfn.IFNA(IF(VLOOKUP(A11,'Wyniki white collar'!$D$34:$O$83,8,FALSE)="–",100000000000,VLOOKUP(A11,'Wyniki white collar'!$D$34:$O$83,8,FALSE)),"brak")</f>
        <v>50</v>
      </c>
      <c r="AH11" s="142">
        <f t="shared" si="12"/>
        <v>50</v>
      </c>
      <c r="AI11" s="141">
        <f t="shared" si="13"/>
        <v>0</v>
      </c>
      <c r="AJ11" s="141">
        <f t="shared" si="14"/>
        <v>100</v>
      </c>
      <c r="AK11" s="136">
        <f t="shared" si="15"/>
        <v>10</v>
      </c>
      <c r="AL11" s="151" t="s">
        <v>112</v>
      </c>
      <c r="AM11" s="152">
        <v>10</v>
      </c>
      <c r="AN11" s="148">
        <f>IFERROR(MIN(X11,AF11,AG11,'Baza wyników'!AS242),0)</f>
        <v>5</v>
      </c>
      <c r="AO11" s="141" cm="1">
        <f t="array" ref="AO11">_xlfn.IFS(AND(AF11=100000000000,AG11=100000000000),IFERROR(MAX(AA11,AE11,'Baza wyników'!AS286),0),AF11=100000000000,IFERROR(MAX(AA11,AE11,AG11,'Baza wyników'!AS286),0),AG11=100000000000,IFERROR(MAX(AA11,AE11,AF11,'Baza wyników'!AS286),0),AND(AF11&lt;&gt;100000000000,AG11&lt;&gt;100000000000),IFERROR(MAX(AA11,AE11,AF11,AG11,'Baza wyników'!AS286),0))</f>
        <v>95</v>
      </c>
      <c r="AP11" s="159">
        <f t="shared" si="16"/>
        <v>90</v>
      </c>
      <c r="AQ11" s="158" cm="1">
        <f t="array" ref="AQ11">IFERROR(_xlfn.IFS(ABS(AP11)&lt;2,0.5,ABS(AP11)&lt;5,1,ABS(AP11)&lt;50,5,ABS(AP11)&lt;100,10,ABS(AP11)&lt;200,20,ABS(AP11)&lt;500,50,ABS(AP11)&lt;1000,100,ABS(AP11)&lt;10000,1000,ABS(AP11)&lt;100000,10000,ABS(AP11)&lt;10000000,100000,ABS(AP11)&lt;10000000,1000000),0)</f>
        <v>10</v>
      </c>
      <c r="AR11" s="163" t="s">
        <v>120</v>
      </c>
      <c r="AT11" s="133">
        <f>_xlfn.IFNA(IF(VLOOKUP(A11,'Wyniki blue collar'!$D$34:$O$83,6,FALSE)="–","–", VLOOKUP(A11,'Wyniki blue collar'!$D$34:$O$83,6,FALSE)),"brak")</f>
        <v>5</v>
      </c>
      <c r="AU11" s="145">
        <f>IF(AT11="–","–", _xlfn.IFNA(IF(VLOOKUP(A11,'Wyniki blue collar'!$D$34:$O$83,6,FALSE)&gt;=0,VLOOKUP(A11,'Wyniki blue collar'!$D$34:$O$83,7,FALSE)-VLOOKUP(A11,'Wyniki blue collar'!$D$34:$O$83,6,FALSE),VLOOKUP(A11,'Wyniki blue collar'!$D$34:$O$83,7,FALSE)),"brak"))</f>
        <v>20</v>
      </c>
      <c r="AV11" s="133">
        <f>IF(AT11="–","–", _xlfn.IFNA(VLOOKUP(A11,'Wyniki blue collar'!$D$34:$O$83,9,FALSE)-VLOOKUP(A11,'Wyniki blue collar'!$D$34:$O$83,7,FALSE),"brak"))</f>
        <v>50</v>
      </c>
      <c r="AW11" s="133">
        <f>_xlfn.IFNA(VLOOKUP(A11,'Wyniki blue collar'!$D$34:$O$83,10,FALSE)-VLOOKUP(A11,'Wyniki blue collar'!$D$34:$O$83,9,FALSE),"brak")</f>
        <v>20</v>
      </c>
      <c r="AX11" s="133">
        <f t="shared" si="17"/>
        <v>5</v>
      </c>
      <c r="AY11" s="133">
        <f t="shared" si="18"/>
        <v>25</v>
      </c>
      <c r="AZ11" s="133">
        <f t="shared" si="19"/>
        <v>75</v>
      </c>
      <c r="BA11" s="133">
        <f t="shared" si="20"/>
        <v>95</v>
      </c>
      <c r="BB11" s="133">
        <f>_xlfn.IFNA(IF(VLOOKUP(A11,'Wyniki blue collar'!$D$34:$O$83,4,FALSE)="–",100000000000,VLOOKUP(A11,'Wyniki blue collar'!$D$34:$O$83,4,FALSE)),"brak")</f>
        <v>100000000000</v>
      </c>
      <c r="BC11" s="133">
        <f>_xlfn.IFNA(IF(VLOOKUP(A11,'Wyniki blue collar'!$D$34:$O$83,8,FALSE)="–",100000000000,VLOOKUP(A11,'Wyniki blue collar'!$D$34:$O$83,8,FALSE)),"brak")</f>
        <v>50</v>
      </c>
      <c r="BD11" s="142">
        <f t="shared" si="21"/>
        <v>50</v>
      </c>
      <c r="BE11" s="141">
        <f t="shared" si="22"/>
        <v>0</v>
      </c>
      <c r="BF11" s="141">
        <f t="shared" si="23"/>
        <v>100</v>
      </c>
      <c r="BG11" s="136">
        <f t="shared" si="24"/>
        <v>10</v>
      </c>
      <c r="BH11" s="151" t="s">
        <v>112</v>
      </c>
      <c r="BI11" s="152">
        <v>10</v>
      </c>
      <c r="BJ11" s="148">
        <f>IFERROR(MIN(AT11,BB11,BC11,'Baza wyników'!AT242),0)</f>
        <v>5</v>
      </c>
      <c r="BK11" s="141" cm="1">
        <f t="array" ref="BK11">_xlfn.IFS(AND(BB11=100000000000,BC11=100000000000),IFERROR(MAX(AW11,BA11,'Baza wyników'!AT286),0),BC11=100000000000,IFERROR(MAX(AW11,BA11,BB11,'Baza wyników'!AT286),0),BB11=100000000000,IFERROR(MAX(AW11,BA11,BC11,'Baza wyników'!AT286),0),AND(BB11&lt;&gt;100000000000,BC11&lt;&gt;100000000000),IFERROR(MAX(AW11,BA11,BB11,BC11,'Baza wyników'!AT286),0))</f>
        <v>95</v>
      </c>
      <c r="BL11" s="159">
        <f t="shared" si="25"/>
        <v>90</v>
      </c>
      <c r="BM11" s="158" cm="1">
        <f t="array" ref="BM11">IFERROR(_xlfn.IFS(ABS(BL11)&lt;2,0.5,ABS(BL11)&lt;5,1,ABS(BL11)&lt;50,5,ABS(BL11)&lt;100,10,ABS(BL11)&lt;200,20,ABS(BL11)&lt;500,50,ABS(BL11)&lt;1000,100,ABS(BL11)&lt;10000,1000,ABS(BL11)&lt;100000,10000,ABS(BL11)&lt;10000000,100000,ABS(BL11)&lt;10000000,1000000),0)</f>
        <v>10</v>
      </c>
      <c r="BN11" s="167" t="s">
        <v>121</v>
      </c>
    </row>
    <row r="12" spans="1:66" x14ac:dyDescent="0.25">
      <c r="A12" t="s">
        <v>157</v>
      </c>
      <c r="B12" s="133">
        <f>VLOOKUP(A12,'Wyniki ogólne'!$D$34:$O$129,6,FALSE)</f>
        <v>5</v>
      </c>
      <c r="C12" s="145">
        <f>IF(VLOOKUP(A12,'Wyniki ogólne'!$D$34:$O$129,6,FALSE)="–","–",IF(VLOOKUP(A12,'Wyniki ogólne'!$D$34:$O$129,6,FALSE)&gt;=0,VLOOKUP(A12,'Wyniki ogólne'!$D$34:$O$129,7,FALSE)-VLOOKUP(A12,'Wyniki ogólne'!$D$34:$O$129,6,FALSE),VLOOKUP(A12,'Wyniki ogólne'!$D$34:$O$129,7,FALSE)))</f>
        <v>20</v>
      </c>
      <c r="D12" s="133">
        <f>IF(VLOOKUP(A12,'Wyniki ogólne'!$D$34:$O$129,6,FALSE)="–","–",VLOOKUP(A12,'Wyniki ogólne'!$D$34:$O$129,9,FALSE)-VLOOKUP(A12,'Wyniki ogólne'!$D$34:$O$129,7,FALSE))</f>
        <v>50</v>
      </c>
      <c r="E12" s="133">
        <f>IF(VLOOKUP(A12,'Wyniki ogólne'!$D$34:$O$129,6,FALSE)="–","–",VLOOKUP(A12,'Wyniki ogólne'!$D$34:$O$129,10,FALSE)-VLOOKUP(A12,'Wyniki ogólne'!$D$34:$O$129,9,FALSE))</f>
        <v>20</v>
      </c>
      <c r="F12" s="133">
        <f t="shared" si="1"/>
        <v>5</v>
      </c>
      <c r="G12" s="133">
        <f t="shared" si="2"/>
        <v>25</v>
      </c>
      <c r="H12" s="133">
        <f t="shared" si="3"/>
        <v>75</v>
      </c>
      <c r="I12" s="133">
        <f t="shared" si="4"/>
        <v>95</v>
      </c>
      <c r="J12" s="133">
        <f>IF(VLOOKUP(A12,'Wyniki ogólne'!$D$34:$O$130,4,FALSE)="–",100000000000,VLOOKUP(A12,'Wyniki ogólne'!$D$34:$O$130,4,FALSE))</f>
        <v>100000000000</v>
      </c>
      <c r="K12" s="133">
        <f>IF(VLOOKUP(A12,'Wyniki ogólne'!$D$34:$O$130,8,FALSE)="–",100000000000,VLOOKUP(A12,'Wyniki ogólne'!$D$34:$O$130,8,FALSE))</f>
        <v>50</v>
      </c>
      <c r="L12" s="142">
        <f t="shared" si="5"/>
        <v>50</v>
      </c>
      <c r="M12" s="141">
        <f t="shared" si="6"/>
        <v>0</v>
      </c>
      <c r="N12" s="141">
        <f t="shared" si="7"/>
        <v>100</v>
      </c>
      <c r="O12" s="136">
        <f t="shared" si="8"/>
        <v>10</v>
      </c>
      <c r="P12" s="151" t="s">
        <v>112</v>
      </c>
      <c r="Q12" s="152">
        <v>11</v>
      </c>
      <c r="R12" s="148">
        <f>IFERROR(MIN(B12,J12,K12,'Baza wyników'!AR243),0)</f>
        <v>5</v>
      </c>
      <c r="S12" s="149" cm="1">
        <f t="array" ref="S12">_xlfn.IFS(AND(J12=100000000000,K12=100000000000),IFERROR(MAX(E12,I12,'Baza wyników'!AR287),0),J12=100000000000,IFERROR(MAX(E12,I12,K12,'Baza wyników'!AR287),0),K12=100000000000,IFERROR(MAX(E12,I12,J12,'Baza wyników'!AR287),0),AND(J12&lt;&gt;100000000000,K12&lt;&gt;100000000000),IFERROR(MAX(E12,I12,J12,K12,'Baza wyników'!AR287),0))</f>
        <v>95</v>
      </c>
      <c r="T12" s="159">
        <f t="shared" si="9"/>
        <v>90</v>
      </c>
      <c r="U12" s="158" cm="1">
        <f t="array" ref="U12">IFERROR(_xlfn.IFS(ABS(T12)&lt;2,0.5,ABS(T12)&lt;5,1,ABS(T12)&lt;50,5,ABS(T12)&lt;100,10,ABS(T12)&lt;200,20,ABS(T12)&lt;500,50,ABS(T12)&lt;1000,100,ABS(T12)&lt;10000,1000,ABS(T12)&lt;100000,10000,ABS(T12)&lt;10000000,100000,ABS(T12)&lt;10000000,1000000,ABS(T12)&lt;20000000,2000000,ABS(T12)&lt;30000000,3000000,ABS(T12)&lt;40000000,4000000,ABS(T12)&lt;50000000,5000000,ABS(T12)&lt;60000000,6000000,ABS(T12)&lt;70000000,7000000,ABS(T12)&lt;80000000,8000000,ABS(T12)&lt;90000000,9000000,ABS(T12)&lt;100000000,10000000),0)</f>
        <v>10</v>
      </c>
      <c r="V12" s="153" t="s">
        <v>118</v>
      </c>
      <c r="W12" s="139"/>
      <c r="X12" s="133">
        <f>_xlfn.IFNA(IF(VLOOKUP(A12,'Wyniki white collar'!$D$34:$O$83,6,FALSE)="–","–", VLOOKUP(A12,'Wyniki white collar'!$D$34:$O$83,6,FALSE)),"brak")</f>
        <v>5</v>
      </c>
      <c r="Y12" s="145">
        <f>IF(X12="–","–", _xlfn.IFNA(IF(VLOOKUP(A12,'Wyniki white collar'!$D$34:$O$83,6,FALSE)&gt;=0,VLOOKUP(A12,'Wyniki white collar'!$D$34:$O$83,7,FALSE)-VLOOKUP(A12,'Wyniki white collar'!$D$34:$O$83,6,FALSE),VLOOKUP(A12,'Wyniki white collar'!$D$34:$O$83,7,FALSE)),"brak"))</f>
        <v>20</v>
      </c>
      <c r="Z12" s="133">
        <f>IF(X12="–","–", _xlfn.IFNA(VLOOKUP(A12,'Wyniki white collar'!$D$34:$O$83,9,FALSE)-VLOOKUP(A12,'Wyniki white collar'!$D$34:$O$83,7,FALSE),"brak"))</f>
        <v>50</v>
      </c>
      <c r="AA12" s="133">
        <f>IF(X12="–","–", _xlfn.IFNA(VLOOKUP(A12,'Wyniki white collar'!$D$34:$O$83,10,FALSE)-VLOOKUP(A12,'Wyniki white collar'!$D$34:$O$83,9,FALSE),"brak"))</f>
        <v>20</v>
      </c>
      <c r="AB12" s="133">
        <f t="shared" si="0"/>
        <v>5</v>
      </c>
      <c r="AC12" s="133">
        <f t="shared" si="10"/>
        <v>25</v>
      </c>
      <c r="AD12" s="133">
        <f t="shared" si="52"/>
        <v>75</v>
      </c>
      <c r="AE12" s="133">
        <f t="shared" si="11"/>
        <v>95</v>
      </c>
      <c r="AF12" s="133">
        <f>_xlfn.IFNA(IF(VLOOKUP(A12,'Wyniki white collar'!$D$34:$O$83,4,FALSE)="–",100000000000,VLOOKUP(A12,'Wyniki white collar'!$D$34:$O$83,4,FALSE)),"brak")</f>
        <v>100000000000</v>
      </c>
      <c r="AG12" s="133">
        <f>_xlfn.IFNA(IF(VLOOKUP(A12,'Wyniki white collar'!$D$34:$O$83,8,FALSE)="–",100000000000,VLOOKUP(A12,'Wyniki white collar'!$D$34:$O$83,8,FALSE)),"brak")</f>
        <v>50</v>
      </c>
      <c r="AH12" s="142">
        <f t="shared" si="12"/>
        <v>50</v>
      </c>
      <c r="AI12" s="141">
        <f t="shared" si="13"/>
        <v>0</v>
      </c>
      <c r="AJ12" s="141">
        <f t="shared" si="14"/>
        <v>100</v>
      </c>
      <c r="AK12" s="136">
        <f t="shared" si="15"/>
        <v>10</v>
      </c>
      <c r="AL12" s="151" t="s">
        <v>112</v>
      </c>
      <c r="AM12" s="152">
        <v>11</v>
      </c>
      <c r="AN12" s="148">
        <f>IFERROR(MIN(X12,AF12,AG12,'Baza wyników'!AS243),0)</f>
        <v>5</v>
      </c>
      <c r="AO12" s="141" cm="1">
        <f t="array" ref="AO12">_xlfn.IFS(AND(AF12=100000000000,AG12=100000000000),IFERROR(MAX(AA12,AE12,'Baza wyników'!AS287),0),AF12=100000000000,IFERROR(MAX(AA12,AE12,AG12,'Baza wyników'!AS287),0),AG12=100000000000,IFERROR(MAX(AA12,AE12,AF12,'Baza wyników'!AS287),0),AND(AF12&lt;&gt;100000000000,AG12&lt;&gt;100000000000),IFERROR(MAX(AA12,AE12,AF12,AG12,'Baza wyników'!AS287),0))</f>
        <v>95</v>
      </c>
      <c r="AP12" s="159">
        <f t="shared" si="16"/>
        <v>90</v>
      </c>
      <c r="AQ12" s="158" cm="1">
        <f t="array" ref="AQ12">IFERROR(_xlfn.IFS(ABS(AP12)&lt;2,0.5,ABS(AP12)&lt;5,1,ABS(AP12)&lt;50,5,ABS(AP12)&lt;100,10,ABS(AP12)&lt;200,20,ABS(AP12)&lt;500,50,ABS(AP12)&lt;1000,100,ABS(AP12)&lt;10000,1000,ABS(AP12)&lt;100000,10000,ABS(AP12)&lt;10000000,100000,ABS(AP12)&lt;10000000,1000000),0)</f>
        <v>10</v>
      </c>
      <c r="AR12" s="163" t="s">
        <v>120</v>
      </c>
      <c r="AT12" s="133">
        <f>_xlfn.IFNA(IF(VLOOKUP(A12,'Wyniki blue collar'!$D$34:$O$83,6,FALSE)="–","–", VLOOKUP(A12,'Wyniki blue collar'!$D$34:$O$83,6,FALSE)),"brak")</f>
        <v>5</v>
      </c>
      <c r="AU12" s="145">
        <f>IF(AT12="–","–", _xlfn.IFNA(IF(VLOOKUP(A12,'Wyniki blue collar'!$D$34:$O$83,6,FALSE)&gt;=0,VLOOKUP(A12,'Wyniki blue collar'!$D$34:$O$83,7,FALSE)-VLOOKUP(A12,'Wyniki blue collar'!$D$34:$O$83,6,FALSE),VLOOKUP(A12,'Wyniki blue collar'!$D$34:$O$83,7,FALSE)),"brak"))</f>
        <v>20</v>
      </c>
      <c r="AV12" s="133">
        <f>IF(AT12="–","–", _xlfn.IFNA(VLOOKUP(A12,'Wyniki blue collar'!$D$34:$O$83,9,FALSE)-VLOOKUP(A12,'Wyniki blue collar'!$D$34:$O$83,7,FALSE),"brak"))</f>
        <v>50</v>
      </c>
      <c r="AW12" s="133">
        <f>_xlfn.IFNA(VLOOKUP(A12,'Wyniki blue collar'!$D$34:$O$83,10,FALSE)-VLOOKUP(A12,'Wyniki blue collar'!$D$34:$O$83,9,FALSE),"brak")</f>
        <v>20</v>
      </c>
      <c r="AX12" s="133">
        <f t="shared" si="17"/>
        <v>5</v>
      </c>
      <c r="AY12" s="133">
        <f t="shared" si="18"/>
        <v>25</v>
      </c>
      <c r="AZ12" s="133">
        <f t="shared" si="19"/>
        <v>75</v>
      </c>
      <c r="BA12" s="133">
        <f t="shared" si="20"/>
        <v>95</v>
      </c>
      <c r="BB12" s="133">
        <f>_xlfn.IFNA(IF(VLOOKUP(A12,'Wyniki blue collar'!$D$34:$O$83,4,FALSE)="–",100000000000,VLOOKUP(A12,'Wyniki blue collar'!$D$34:$O$83,4,FALSE)),"brak")</f>
        <v>100000000000</v>
      </c>
      <c r="BC12" s="133">
        <f>_xlfn.IFNA(IF(VLOOKUP(A12,'Wyniki blue collar'!$D$34:$O$83,8,FALSE)="–",100000000000,VLOOKUP(A12,'Wyniki blue collar'!$D$34:$O$83,8,FALSE)),"brak")</f>
        <v>50</v>
      </c>
      <c r="BD12" s="142">
        <f t="shared" si="21"/>
        <v>50</v>
      </c>
      <c r="BE12" s="141">
        <f t="shared" si="22"/>
        <v>0</v>
      </c>
      <c r="BF12" s="141">
        <f t="shared" si="23"/>
        <v>100</v>
      </c>
      <c r="BG12" s="136">
        <f t="shared" si="24"/>
        <v>10</v>
      </c>
      <c r="BH12" s="151" t="s">
        <v>112</v>
      </c>
      <c r="BI12" s="152">
        <v>11</v>
      </c>
      <c r="BJ12" s="148">
        <f>IFERROR(MIN(AT12,BB12,BC12,'Baza wyników'!AT243),0)</f>
        <v>5</v>
      </c>
      <c r="BK12" s="141" cm="1">
        <f t="array" ref="BK12">_xlfn.IFS(AND(BB12=100000000000,BC12=100000000000),IFERROR(MAX(AW12,BA12,'Baza wyników'!AT287),0),BC12=100000000000,IFERROR(MAX(AW12,BA12,BB12,'Baza wyników'!AT287),0),BB12=100000000000,IFERROR(MAX(AW12,BA12,BC12,'Baza wyników'!AT287),0),AND(BB12&lt;&gt;100000000000,BC12&lt;&gt;100000000000),IFERROR(MAX(AW12,BA12,BB12,BC12,'Baza wyników'!AT287),0))</f>
        <v>95</v>
      </c>
      <c r="BL12" s="159">
        <f t="shared" si="25"/>
        <v>90</v>
      </c>
      <c r="BM12" s="158" cm="1">
        <f t="array" ref="BM12">IFERROR(_xlfn.IFS(ABS(BL12)&lt;2,0.5,ABS(BL12)&lt;5,1,ABS(BL12)&lt;50,5,ABS(BL12)&lt;100,10,ABS(BL12)&lt;200,20,ABS(BL12)&lt;500,50,ABS(BL12)&lt;1000,100,ABS(BL12)&lt;10000,1000,ABS(BL12)&lt;100000,10000,ABS(BL12)&lt;10000000,100000,ABS(BL12)&lt;10000000,1000000),0)</f>
        <v>10</v>
      </c>
      <c r="BN12" s="167" t="s">
        <v>121</v>
      </c>
    </row>
    <row r="13" spans="1:66" x14ac:dyDescent="0.25">
      <c r="A13" t="s">
        <v>74</v>
      </c>
      <c r="B13" s="133">
        <f>VLOOKUP(A13,'Wyniki ogólne'!$D$34:$O$129,6,FALSE)</f>
        <v>5</v>
      </c>
      <c r="C13" s="145">
        <f>IF(VLOOKUP(A13,'Wyniki ogólne'!$D$34:$O$129,6,FALSE)="–","–",IF(VLOOKUP(A13,'Wyniki ogólne'!$D$34:$O$129,6,FALSE)&gt;=0,VLOOKUP(A13,'Wyniki ogólne'!$D$34:$O$129,7,FALSE)-VLOOKUP(A13,'Wyniki ogólne'!$D$34:$O$129,6,FALSE),VLOOKUP(A13,'Wyniki ogólne'!$D$34:$O$129,7,FALSE)))</f>
        <v>20</v>
      </c>
      <c r="D13" s="133">
        <f>IF(VLOOKUP(A13,'Wyniki ogólne'!$D$34:$O$129,6,FALSE)="–","–",VLOOKUP(A13,'Wyniki ogólne'!$D$34:$O$129,9,FALSE)-VLOOKUP(A13,'Wyniki ogólne'!$D$34:$O$129,7,FALSE))</f>
        <v>50</v>
      </c>
      <c r="E13" s="133">
        <f>IF(VLOOKUP(A13,'Wyniki ogólne'!$D$34:$O$129,6,FALSE)="–","–",VLOOKUP(A13,'Wyniki ogólne'!$D$34:$O$129,10,FALSE)-VLOOKUP(A13,'Wyniki ogólne'!$D$34:$O$129,9,FALSE))</f>
        <v>20</v>
      </c>
      <c r="F13" s="133">
        <f t="shared" si="1"/>
        <v>5</v>
      </c>
      <c r="G13" s="133">
        <f t="shared" si="2"/>
        <v>25</v>
      </c>
      <c r="H13" s="133">
        <f t="shared" si="3"/>
        <v>75</v>
      </c>
      <c r="I13" s="133">
        <f t="shared" si="4"/>
        <v>95</v>
      </c>
      <c r="J13" s="133">
        <f>IF(VLOOKUP(A13,'Wyniki ogólne'!$D$34:$O$130,4,FALSE)="–",100000000000,VLOOKUP(A13,'Wyniki ogólne'!$D$34:$O$130,4,FALSE))</f>
        <v>100000000000</v>
      </c>
      <c r="K13" s="133">
        <f>IF(VLOOKUP(A13,'Wyniki ogólne'!$D$34:$O$130,8,FALSE)="–",100000000000,VLOOKUP(A13,'Wyniki ogólne'!$D$34:$O$130,8,FALSE))</f>
        <v>50</v>
      </c>
      <c r="L13" s="142">
        <f t="shared" si="5"/>
        <v>50</v>
      </c>
      <c r="M13" s="141">
        <f t="shared" si="6"/>
        <v>0</v>
      </c>
      <c r="N13" s="141">
        <f t="shared" si="7"/>
        <v>100</v>
      </c>
      <c r="O13" s="136">
        <f t="shared" si="8"/>
        <v>10</v>
      </c>
      <c r="P13" s="151" t="s">
        <v>112</v>
      </c>
      <c r="Q13" s="152">
        <v>12</v>
      </c>
      <c r="R13" s="148">
        <f>IFERROR(MIN(B13,J13,K13,'Baza wyników'!AR244),0)</f>
        <v>5</v>
      </c>
      <c r="S13" s="149" cm="1">
        <f t="array" ref="S13">_xlfn.IFS(AND(J13=100000000000,K13=100000000000),IFERROR(MAX(E13,I13,'Baza wyników'!AR288),0),J13=100000000000,IFERROR(MAX(E13,I13,K13,'Baza wyników'!AR288),0),K13=100000000000,IFERROR(MAX(E13,I13,J13,'Baza wyników'!AR288),0),AND(J13&lt;&gt;100000000000,K13&lt;&gt;100000000000),IFERROR(MAX(E13,I13,J13,K13,'Baza wyników'!AR288),0))</f>
        <v>95</v>
      </c>
      <c r="T13" s="159">
        <f t="shared" si="9"/>
        <v>90</v>
      </c>
      <c r="U13" s="158" cm="1">
        <f t="array" ref="U13">IFERROR(_xlfn.IFS(ABS(T13)&lt;2,0.5,ABS(T13)&lt;5,1,ABS(T13)&lt;50,5,ABS(T13)&lt;100,10,ABS(T13)&lt;200,20,ABS(T13)&lt;500,50,ABS(T13)&lt;1000,100,ABS(T13)&lt;10000,1000,ABS(T13)&lt;100000,10000,ABS(T13)&lt;10000000,100000,ABS(T13)&lt;10000000,1000000,ABS(T13)&lt;20000000,2000000,ABS(T13)&lt;30000000,3000000,ABS(T13)&lt;40000000,4000000,ABS(T13)&lt;50000000,5000000,ABS(T13)&lt;60000000,6000000,ABS(T13)&lt;70000000,7000000,ABS(T13)&lt;80000000,8000000,ABS(T13)&lt;90000000,9000000,ABS(T13)&lt;100000000,10000000),0)</f>
        <v>10</v>
      </c>
      <c r="V13" s="153" t="s">
        <v>118</v>
      </c>
      <c r="W13" s="139"/>
      <c r="X13" s="133">
        <f>_xlfn.IFNA(IF(VLOOKUP(A13,'Wyniki white collar'!$D$34:$O$83,6,FALSE)="–","–", VLOOKUP(A13,'Wyniki white collar'!$D$34:$O$83,6,FALSE)),"brak")</f>
        <v>5</v>
      </c>
      <c r="Y13" s="145">
        <f>IF(X13="–","–", _xlfn.IFNA(IF(VLOOKUP(A13,'Wyniki white collar'!$D$34:$O$83,6,FALSE)&gt;=0,VLOOKUP(A13,'Wyniki white collar'!$D$34:$O$83,7,FALSE)-VLOOKUP(A13,'Wyniki white collar'!$D$34:$O$83,6,FALSE),VLOOKUP(A13,'Wyniki white collar'!$D$34:$O$83,7,FALSE)),"brak"))</f>
        <v>20</v>
      </c>
      <c r="Z13" s="133">
        <f>IF(X13="–","–", _xlfn.IFNA(VLOOKUP(A13,'Wyniki white collar'!$D$34:$O$83,9,FALSE)-VLOOKUP(A13,'Wyniki white collar'!$D$34:$O$83,7,FALSE),"brak"))</f>
        <v>50</v>
      </c>
      <c r="AA13" s="133">
        <f>IF(X13="–","–", _xlfn.IFNA(VLOOKUP(A13,'Wyniki white collar'!$D$34:$O$83,10,FALSE)-VLOOKUP(A13,'Wyniki white collar'!$D$34:$O$83,9,FALSE),"brak"))</f>
        <v>20</v>
      </c>
      <c r="AB13" s="133">
        <f t="shared" si="0"/>
        <v>5</v>
      </c>
      <c r="AC13" s="133">
        <f t="shared" si="10"/>
        <v>25</v>
      </c>
      <c r="AD13" s="133">
        <f t="shared" si="52"/>
        <v>75</v>
      </c>
      <c r="AE13" s="133">
        <f t="shared" si="11"/>
        <v>95</v>
      </c>
      <c r="AF13" s="133">
        <f>_xlfn.IFNA(IF(VLOOKUP(A13,'Wyniki white collar'!$D$34:$O$83,4,FALSE)="–",100000000000,VLOOKUP(A13,'Wyniki white collar'!$D$34:$O$83,4,FALSE)),"brak")</f>
        <v>100000000000</v>
      </c>
      <c r="AG13" s="133">
        <f>_xlfn.IFNA(IF(VLOOKUP(A13,'Wyniki white collar'!$D$34:$O$83,8,FALSE)="–",100000000000,VLOOKUP(A13,'Wyniki white collar'!$D$34:$O$83,8,FALSE)),"brak")</f>
        <v>50</v>
      </c>
      <c r="AH13" s="142">
        <f t="shared" si="12"/>
        <v>50</v>
      </c>
      <c r="AI13" s="141">
        <f t="shared" si="13"/>
        <v>0</v>
      </c>
      <c r="AJ13" s="141">
        <f t="shared" si="14"/>
        <v>100</v>
      </c>
      <c r="AK13" s="136">
        <f t="shared" si="15"/>
        <v>10</v>
      </c>
      <c r="AL13" s="151" t="s">
        <v>112</v>
      </c>
      <c r="AM13" s="152">
        <v>12</v>
      </c>
      <c r="AN13" s="148">
        <f>IFERROR(MIN(X13,AF13,AG13,'Baza wyników'!AS244),0)</f>
        <v>5</v>
      </c>
      <c r="AO13" s="141" cm="1">
        <f t="array" ref="AO13">_xlfn.IFS(AND(AF13=100000000000,AG13=100000000000),IFERROR(MAX(AA13,AE13,'Baza wyników'!AS288),0),AF13=100000000000,IFERROR(MAX(AA13,AE13,AG13,'Baza wyników'!AS288),0),AG13=100000000000,IFERROR(MAX(AA13,AE13,AF13,'Baza wyników'!AS288),0),AND(AF13&lt;&gt;100000000000,AG13&lt;&gt;100000000000),IFERROR(MAX(AA13,AE13,AF13,AG13,'Baza wyników'!AS288),0))</f>
        <v>95</v>
      </c>
      <c r="AP13" s="159">
        <f t="shared" si="16"/>
        <v>90</v>
      </c>
      <c r="AQ13" s="158" cm="1">
        <f t="array" ref="AQ13">IFERROR(_xlfn.IFS(ABS(AP13)&lt;2,0.5,ABS(AP13)&lt;5,1,ABS(AP13)&lt;50,5,ABS(AP13)&lt;100,10,ABS(AP13)&lt;200,20,ABS(AP13)&lt;500,50,ABS(AP13)&lt;1000,100,ABS(AP13)&lt;10000,1000,ABS(AP13)&lt;100000,10000,ABS(AP13)&lt;10000000,100000,ABS(AP13)&lt;10000000,1000000),0)</f>
        <v>10</v>
      </c>
      <c r="AR13" s="163" t="s">
        <v>120</v>
      </c>
      <c r="AT13" s="133">
        <f>_xlfn.IFNA(IF(VLOOKUP(A13,'Wyniki blue collar'!$D$34:$O$83,6,FALSE)="–","–", VLOOKUP(A13,'Wyniki blue collar'!$D$34:$O$83,6,FALSE)),"brak")</f>
        <v>5</v>
      </c>
      <c r="AU13" s="145">
        <f>IF(AT13="–","–", _xlfn.IFNA(IF(VLOOKUP(A13,'Wyniki blue collar'!$D$34:$O$83,6,FALSE)&gt;=0,VLOOKUP(A13,'Wyniki blue collar'!$D$34:$O$83,7,FALSE)-VLOOKUP(A13,'Wyniki blue collar'!$D$34:$O$83,6,FALSE),VLOOKUP(A13,'Wyniki blue collar'!$D$34:$O$83,7,FALSE)),"brak"))</f>
        <v>20</v>
      </c>
      <c r="AV13" s="133">
        <f>IF(AT13="–","–", _xlfn.IFNA(VLOOKUP(A13,'Wyniki blue collar'!$D$34:$O$83,9,FALSE)-VLOOKUP(A13,'Wyniki blue collar'!$D$34:$O$83,7,FALSE),"brak"))</f>
        <v>50</v>
      </c>
      <c r="AW13" s="133">
        <f>_xlfn.IFNA(VLOOKUP(A13,'Wyniki blue collar'!$D$34:$O$83,10,FALSE)-VLOOKUP(A13,'Wyniki blue collar'!$D$34:$O$83,9,FALSE),"brak")</f>
        <v>20</v>
      </c>
      <c r="AX13" s="133">
        <f t="shared" si="17"/>
        <v>5</v>
      </c>
      <c r="AY13" s="133">
        <f t="shared" si="18"/>
        <v>25</v>
      </c>
      <c r="AZ13" s="133">
        <f t="shared" si="19"/>
        <v>75</v>
      </c>
      <c r="BA13" s="133">
        <f t="shared" si="20"/>
        <v>95</v>
      </c>
      <c r="BB13" s="133">
        <f>_xlfn.IFNA(IF(VLOOKUP(A13,'Wyniki blue collar'!$D$34:$O$83,4,FALSE)="–",100000000000,VLOOKUP(A13,'Wyniki blue collar'!$D$34:$O$83,4,FALSE)),"brak")</f>
        <v>100000000000</v>
      </c>
      <c r="BC13" s="133">
        <f>_xlfn.IFNA(IF(VLOOKUP(A13,'Wyniki blue collar'!$D$34:$O$83,8,FALSE)="–",100000000000,VLOOKUP(A13,'Wyniki blue collar'!$D$34:$O$83,8,FALSE)),"brak")</f>
        <v>50</v>
      </c>
      <c r="BD13" s="142">
        <f t="shared" si="21"/>
        <v>50</v>
      </c>
      <c r="BE13" s="141">
        <f t="shared" si="22"/>
        <v>0</v>
      </c>
      <c r="BF13" s="141">
        <f t="shared" si="23"/>
        <v>100</v>
      </c>
      <c r="BG13" s="136">
        <f t="shared" si="24"/>
        <v>10</v>
      </c>
      <c r="BH13" s="151" t="s">
        <v>112</v>
      </c>
      <c r="BI13" s="152">
        <v>12</v>
      </c>
      <c r="BJ13" s="148">
        <f>IFERROR(MIN(AT13,BB13,BC13,'Baza wyników'!AT244),0)</f>
        <v>5</v>
      </c>
      <c r="BK13" s="141" cm="1">
        <f t="array" ref="BK13">_xlfn.IFS(AND(BB13=100000000000,BC13=100000000000),IFERROR(MAX(AW13,BA13,'Baza wyników'!AT288),0),BC13=100000000000,IFERROR(MAX(AW13,BA13,BB13,'Baza wyników'!AT288),0),BB13=100000000000,IFERROR(MAX(AW13,BA13,BC13,'Baza wyników'!AT288),0),AND(BB13&lt;&gt;100000000000,BC13&lt;&gt;100000000000),IFERROR(MAX(AW13,BA13,BB13,BC13,'Baza wyników'!AT288),0))</f>
        <v>95</v>
      </c>
      <c r="BL13" s="159">
        <f t="shared" si="25"/>
        <v>90</v>
      </c>
      <c r="BM13" s="158" cm="1">
        <f t="array" ref="BM13">IFERROR(_xlfn.IFS(ABS(BL13)&lt;2,0.5,ABS(BL13)&lt;5,1,ABS(BL13)&lt;50,5,ABS(BL13)&lt;100,10,ABS(BL13)&lt;200,20,ABS(BL13)&lt;500,50,ABS(BL13)&lt;1000,100,ABS(BL13)&lt;10000,1000,ABS(BL13)&lt;100000,10000,ABS(BL13)&lt;10000000,100000,ABS(BL13)&lt;10000000,1000000),0)</f>
        <v>10</v>
      </c>
      <c r="BN13" s="167" t="s">
        <v>121</v>
      </c>
    </row>
    <row r="14" spans="1:66" x14ac:dyDescent="0.25">
      <c r="A14" t="s">
        <v>158</v>
      </c>
      <c r="B14" s="133">
        <f>VLOOKUP(A14,'Wyniki ogólne'!$D$34:$O$129,6,FALSE)</f>
        <v>5</v>
      </c>
      <c r="C14" s="145">
        <f>IF(VLOOKUP(A14,'Wyniki ogólne'!$D$34:$O$129,6,FALSE)="–","–",IF(VLOOKUP(A14,'Wyniki ogólne'!$D$34:$O$129,6,FALSE)&gt;=0,VLOOKUP(A14,'Wyniki ogólne'!$D$34:$O$129,7,FALSE)-VLOOKUP(A14,'Wyniki ogólne'!$D$34:$O$129,6,FALSE),VLOOKUP(A14,'Wyniki ogólne'!$D$34:$O$129,7,FALSE)))</f>
        <v>20</v>
      </c>
      <c r="D14" s="133">
        <f>IF(VLOOKUP(A14,'Wyniki ogólne'!$D$34:$O$129,6,FALSE)="–","–",VLOOKUP(A14,'Wyniki ogólne'!$D$34:$O$129,9,FALSE)-VLOOKUP(A14,'Wyniki ogólne'!$D$34:$O$129,7,FALSE))</f>
        <v>50</v>
      </c>
      <c r="E14" s="133">
        <f>IF(VLOOKUP(A14,'Wyniki ogólne'!$D$34:$O$129,6,FALSE)="–","–",VLOOKUP(A14,'Wyniki ogólne'!$D$34:$O$129,10,FALSE)-VLOOKUP(A14,'Wyniki ogólne'!$D$34:$O$129,9,FALSE))</f>
        <v>20</v>
      </c>
      <c r="F14" s="133">
        <f t="shared" si="1"/>
        <v>5</v>
      </c>
      <c r="G14" s="133">
        <f t="shared" si="2"/>
        <v>25</v>
      </c>
      <c r="H14" s="133">
        <f t="shared" si="3"/>
        <v>75</v>
      </c>
      <c r="I14" s="133">
        <f t="shared" si="4"/>
        <v>95</v>
      </c>
      <c r="J14" s="133">
        <f>IF(VLOOKUP(A14,'Wyniki ogólne'!$D$34:$O$130,4,FALSE)="–",100000000000,VLOOKUP(A14,'Wyniki ogólne'!$D$34:$O$130,4,FALSE))</f>
        <v>100000000000</v>
      </c>
      <c r="K14" s="133">
        <f>IF(VLOOKUP(A14,'Wyniki ogólne'!$D$34:$O$130,8,FALSE)="–",100000000000,VLOOKUP(A14,'Wyniki ogólne'!$D$34:$O$130,8,FALSE))</f>
        <v>50</v>
      </c>
      <c r="L14" s="142">
        <f t="shared" si="5"/>
        <v>50</v>
      </c>
      <c r="M14" s="141">
        <f t="shared" si="6"/>
        <v>0</v>
      </c>
      <c r="N14" s="141">
        <f t="shared" si="7"/>
        <v>100</v>
      </c>
      <c r="O14" s="136">
        <f t="shared" si="8"/>
        <v>10</v>
      </c>
      <c r="P14" s="151" t="s">
        <v>112</v>
      </c>
      <c r="Q14" s="152">
        <v>13</v>
      </c>
      <c r="R14" s="148">
        <f>IFERROR(MIN(B14,J14,K14,'Baza wyników'!AR245),0)</f>
        <v>5</v>
      </c>
      <c r="S14" s="149" cm="1">
        <f t="array" ref="S14">_xlfn.IFS(AND(J14=100000000000,K14=100000000000),IFERROR(MAX(E14,I14,'Baza wyników'!AR289),0),J14=100000000000,IFERROR(MAX(E14,I14,K14,'Baza wyników'!AR289),0),K14=100000000000,IFERROR(MAX(E14,I14,J14,'Baza wyników'!AR289),0),AND(J14&lt;&gt;100000000000,K14&lt;&gt;100000000000),IFERROR(MAX(E14,I14,J14,K14,'Baza wyników'!AR289),0))</f>
        <v>95</v>
      </c>
      <c r="T14" s="159">
        <f t="shared" si="9"/>
        <v>90</v>
      </c>
      <c r="U14" s="158" cm="1">
        <f t="array" ref="U14">IFERROR(_xlfn.IFS(ABS(T14)&lt;2,0.5,ABS(T14)&lt;5,1,ABS(T14)&lt;50,5,ABS(T14)&lt;100,10,ABS(T14)&lt;200,20,ABS(T14)&lt;500,50,ABS(T14)&lt;1000,100,ABS(T14)&lt;10000,1000,ABS(T14)&lt;100000,10000,ABS(T14)&lt;10000000,100000,ABS(T14)&lt;10000000,1000000,ABS(T14)&lt;20000000,2000000,ABS(T14)&lt;30000000,3000000,ABS(T14)&lt;40000000,4000000,ABS(T14)&lt;50000000,5000000,ABS(T14)&lt;60000000,6000000,ABS(T14)&lt;70000000,7000000,ABS(T14)&lt;80000000,8000000,ABS(T14)&lt;90000000,9000000,ABS(T14)&lt;100000000,10000000),0)</f>
        <v>10</v>
      </c>
      <c r="V14" s="153" t="s">
        <v>118</v>
      </c>
      <c r="W14" s="139"/>
      <c r="X14" s="133" t="str">
        <f>_xlfn.IFNA(IF(VLOOKUP(A14,'Wyniki white collar'!$D$34:$O$83,6,FALSE)="–","–", VLOOKUP(A14,'Wyniki white collar'!$D$34:$O$83,6,FALSE)),"brak")</f>
        <v>brak</v>
      </c>
      <c r="Y14" s="145" t="str">
        <f>IF(X14="–","–", _xlfn.IFNA(IF(VLOOKUP(A14,'Wyniki white collar'!$D$34:$O$83,6,FALSE)&gt;=0,VLOOKUP(A14,'Wyniki white collar'!$D$34:$O$83,7,FALSE)-VLOOKUP(A14,'Wyniki white collar'!$D$34:$O$83,6,FALSE),VLOOKUP(A14,'Wyniki white collar'!$D$34:$O$83,7,FALSE)),"brak"))</f>
        <v>brak</v>
      </c>
      <c r="Z14" s="133" t="str">
        <f>IF(X14="–","–", _xlfn.IFNA(VLOOKUP(A14,'Wyniki white collar'!$D$34:$O$83,9,FALSE)-VLOOKUP(A14,'Wyniki white collar'!$D$34:$O$83,7,FALSE),"brak"))</f>
        <v>brak</v>
      </c>
      <c r="AA14" s="133" t="str">
        <f>IF(X14="–","–", _xlfn.IFNA(VLOOKUP(A14,'Wyniki white collar'!$D$34:$O$83,10,FALSE)-VLOOKUP(A14,'Wyniki white collar'!$D$34:$O$83,9,FALSE),"brak"))</f>
        <v>brak</v>
      </c>
      <c r="AB14" s="133">
        <f t="shared" si="0"/>
        <v>0</v>
      </c>
      <c r="AC14" s="133">
        <f t="shared" si="10"/>
        <v>0</v>
      </c>
      <c r="AD14" s="133">
        <f t="shared" si="52"/>
        <v>0</v>
      </c>
      <c r="AE14" s="133">
        <f t="shared" si="11"/>
        <v>0</v>
      </c>
      <c r="AF14" s="133" t="str">
        <f>_xlfn.IFNA(IF(VLOOKUP(A14,'Wyniki white collar'!$D$34:$O$83,4,FALSE)="–",100000000000,VLOOKUP(A14,'Wyniki white collar'!$D$34:$O$83,4,FALSE)),"brak")</f>
        <v>brak</v>
      </c>
      <c r="AG14" s="133" t="str">
        <f>_xlfn.IFNA(IF(VLOOKUP(A14,'Wyniki white collar'!$D$34:$O$83,8,FALSE)="–",100000000000,VLOOKUP(A14,'Wyniki white collar'!$D$34:$O$83,8,FALSE)),"brak")</f>
        <v>brak</v>
      </c>
      <c r="AH14" s="142" t="str">
        <f t="shared" si="12"/>
        <v>brak</v>
      </c>
      <c r="AI14" s="141">
        <f t="shared" si="13"/>
        <v>0</v>
      </c>
      <c r="AJ14" s="141">
        <f t="shared" si="14"/>
        <v>0</v>
      </c>
      <c r="AK14" s="136">
        <f t="shared" si="15"/>
        <v>0</v>
      </c>
      <c r="AL14" s="151" t="s">
        <v>112</v>
      </c>
      <c r="AM14" s="152">
        <v>13</v>
      </c>
      <c r="AN14" s="148">
        <f>IFERROR(MIN(X14,AF14,AG14,'Baza wyników'!AS245),0)</f>
        <v>0</v>
      </c>
      <c r="AO14" s="141" cm="1">
        <f t="array" ref="AO14">_xlfn.IFS(AND(AF14=100000000000,AG14=100000000000),IFERROR(MAX(AA14,AE14,'Baza wyników'!AS289),0),AF14=100000000000,IFERROR(MAX(AA14,AE14,AG14,'Baza wyników'!AS289),0),AG14=100000000000,IFERROR(MAX(AA14,AE14,AF14,'Baza wyników'!AS289),0),AND(AF14&lt;&gt;100000000000,AG14&lt;&gt;100000000000),IFERROR(MAX(AA14,AE14,AF14,AG14,'Baza wyników'!AS289),0))</f>
        <v>0</v>
      </c>
      <c r="AP14" s="159">
        <f t="shared" si="16"/>
        <v>0</v>
      </c>
      <c r="AQ14" s="158" cm="1">
        <f t="array" ref="AQ14">IFERROR(_xlfn.IFS(ABS(AP14)&lt;2,0.5,ABS(AP14)&lt;5,1,ABS(AP14)&lt;50,5,ABS(AP14)&lt;100,10,ABS(AP14)&lt;200,20,ABS(AP14)&lt;500,50,ABS(AP14)&lt;1000,100,ABS(AP14)&lt;10000,1000,ABS(AP14)&lt;100000,10000,ABS(AP14)&lt;10000000,100000,ABS(AP14)&lt;10000000,1000000),0)</f>
        <v>0.5</v>
      </c>
      <c r="AR14" s="163" t="s">
        <v>120</v>
      </c>
      <c r="AT14" s="133" t="str">
        <f>_xlfn.IFNA(IF(VLOOKUP(A14,'Wyniki blue collar'!$D$34:$O$83,6,FALSE)="–","–", VLOOKUP(A14,'Wyniki blue collar'!$D$34:$O$83,6,FALSE)),"brak")</f>
        <v>brak</v>
      </c>
      <c r="AU14" s="145" t="str">
        <f>IF(AT14="–","–", _xlfn.IFNA(IF(VLOOKUP(A14,'Wyniki blue collar'!$D$34:$O$83,6,FALSE)&gt;=0,VLOOKUP(A14,'Wyniki blue collar'!$D$34:$O$83,7,FALSE)-VLOOKUP(A14,'Wyniki blue collar'!$D$34:$O$83,6,FALSE),VLOOKUP(A14,'Wyniki blue collar'!$D$34:$O$83,7,FALSE)),"brak"))</f>
        <v>brak</v>
      </c>
      <c r="AV14" s="133" t="str">
        <f>IF(AT14="–","–", _xlfn.IFNA(VLOOKUP(A14,'Wyniki blue collar'!$D$34:$O$83,9,FALSE)-VLOOKUP(A14,'Wyniki blue collar'!$D$34:$O$83,7,FALSE),"brak"))</f>
        <v>brak</v>
      </c>
      <c r="AW14" s="133" t="str">
        <f>_xlfn.IFNA(VLOOKUP(A14,'Wyniki blue collar'!$D$34:$O$83,10,FALSE)-VLOOKUP(A14,'Wyniki blue collar'!$D$34:$O$83,9,FALSE),"brak")</f>
        <v>brak</v>
      </c>
      <c r="AX14" s="133">
        <f t="shared" si="17"/>
        <v>0</v>
      </c>
      <c r="AY14" s="133">
        <f t="shared" si="18"/>
        <v>0</v>
      </c>
      <c r="AZ14" s="133">
        <f t="shared" si="19"/>
        <v>0</v>
      </c>
      <c r="BA14" s="133">
        <f t="shared" si="20"/>
        <v>0</v>
      </c>
      <c r="BB14" s="133" t="str">
        <f>_xlfn.IFNA(IF(VLOOKUP(A14,'Wyniki blue collar'!$D$34:$O$83,4,FALSE)="–",100000000000,VLOOKUP(A14,'Wyniki blue collar'!$D$34:$O$83,4,FALSE)),"brak")</f>
        <v>brak</v>
      </c>
      <c r="BC14" s="133" t="str">
        <f>_xlfn.IFNA(IF(VLOOKUP(A14,'Wyniki blue collar'!$D$34:$O$83,8,FALSE)="–",100000000000,VLOOKUP(A14,'Wyniki blue collar'!$D$34:$O$83,8,FALSE)),"brak")</f>
        <v>brak</v>
      </c>
      <c r="BD14" s="142" t="str">
        <f t="shared" si="21"/>
        <v>brak</v>
      </c>
      <c r="BE14" s="141">
        <f t="shared" si="22"/>
        <v>0</v>
      </c>
      <c r="BF14" s="141">
        <f t="shared" si="23"/>
        <v>0</v>
      </c>
      <c r="BG14" s="136">
        <f t="shared" si="24"/>
        <v>0</v>
      </c>
      <c r="BH14" s="151" t="s">
        <v>112</v>
      </c>
      <c r="BI14" s="152">
        <v>13</v>
      </c>
      <c r="BJ14" s="148">
        <f>IFERROR(MIN(AT14,BB14,BC14,'Baza wyników'!AT245),0)</f>
        <v>0</v>
      </c>
      <c r="BK14" s="141" cm="1">
        <f t="array" ref="BK14">_xlfn.IFS(AND(BB14=100000000000,BC14=100000000000),IFERROR(MAX(AW14,BA14,'Baza wyników'!AT289),0),BC14=100000000000,IFERROR(MAX(AW14,BA14,BB14,'Baza wyników'!AT289),0),BB14=100000000000,IFERROR(MAX(AW14,BA14,BC14,'Baza wyników'!AT289),0),AND(BB14&lt;&gt;100000000000,BC14&lt;&gt;100000000000),IFERROR(MAX(AW14,BA14,BB14,BC14,'Baza wyników'!AT289),0))</f>
        <v>0</v>
      </c>
      <c r="BL14" s="159">
        <f t="shared" si="25"/>
        <v>0</v>
      </c>
      <c r="BM14" s="158" cm="1">
        <f t="array" ref="BM14">IFERROR(_xlfn.IFS(ABS(BL14)&lt;2,0.5,ABS(BL14)&lt;5,1,ABS(BL14)&lt;50,5,ABS(BL14)&lt;100,10,ABS(BL14)&lt;200,20,ABS(BL14)&lt;500,50,ABS(BL14)&lt;1000,100,ABS(BL14)&lt;10000,1000,ABS(BL14)&lt;100000,10000,ABS(BL14)&lt;10000000,100000,ABS(BL14)&lt;10000000,1000000),0)</f>
        <v>0.5</v>
      </c>
      <c r="BN14" s="167" t="s">
        <v>121</v>
      </c>
    </row>
    <row r="15" spans="1:66" x14ac:dyDescent="0.25">
      <c r="A15" s="49" t="s">
        <v>125</v>
      </c>
      <c r="B15" s="133">
        <f>VLOOKUP(A15,'Wyniki ogólne'!$D$34:$O$129,6,FALSE)</f>
        <v>5</v>
      </c>
      <c r="C15" s="145">
        <f>IF(VLOOKUP(A15,'Wyniki ogólne'!$D$34:$O$129,6,FALSE)="–","–",IF(VLOOKUP(A15,'Wyniki ogólne'!$D$34:$O$129,6,FALSE)&gt;=0,VLOOKUP(A15,'Wyniki ogólne'!$D$34:$O$129,7,FALSE)-VLOOKUP(A15,'Wyniki ogólne'!$D$34:$O$129,6,FALSE),VLOOKUP(A15,'Wyniki ogólne'!$D$34:$O$129,7,FALSE)))</f>
        <v>20</v>
      </c>
      <c r="D15" s="133">
        <f>IF(VLOOKUP(A15,'Wyniki ogólne'!$D$34:$O$129,6,FALSE)="–","–",VLOOKUP(A15,'Wyniki ogólne'!$D$34:$O$129,9,FALSE)-VLOOKUP(A15,'Wyniki ogólne'!$D$34:$O$129,7,FALSE))</f>
        <v>50</v>
      </c>
      <c r="E15" s="133">
        <f>IF(VLOOKUP(A15,'Wyniki ogólne'!$D$34:$O$129,6,FALSE)="–","–",VLOOKUP(A15,'Wyniki ogólne'!$D$34:$O$129,10,FALSE)-VLOOKUP(A15,'Wyniki ogólne'!$D$34:$O$129,9,FALSE))</f>
        <v>20</v>
      </c>
      <c r="F15" s="133">
        <f t="shared" si="1"/>
        <v>5</v>
      </c>
      <c r="G15" s="133">
        <f t="shared" si="2"/>
        <v>25</v>
      </c>
      <c r="H15" s="133">
        <f t="shared" si="3"/>
        <v>75</v>
      </c>
      <c r="I15" s="133">
        <f t="shared" si="4"/>
        <v>95</v>
      </c>
      <c r="J15" s="133">
        <f>IF(VLOOKUP(A15,'Wyniki ogólne'!$D$34:$O$130,4,FALSE)="–",100000000000,VLOOKUP(A15,'Wyniki ogólne'!$D$34:$O$130,4,FALSE))</f>
        <v>100000000000</v>
      </c>
      <c r="K15" s="133">
        <f>IF(VLOOKUP(A15,'Wyniki ogólne'!$D$34:$O$130,8,FALSE)="–",100000000000,VLOOKUP(A15,'Wyniki ogólne'!$D$34:$O$130,8,FALSE))</f>
        <v>50</v>
      </c>
      <c r="L15" s="142">
        <f t="shared" si="5"/>
        <v>50</v>
      </c>
      <c r="M15" s="141">
        <f t="shared" si="6"/>
        <v>0</v>
      </c>
      <c r="N15" s="141">
        <f t="shared" si="7"/>
        <v>100</v>
      </c>
      <c r="O15" s="136">
        <f t="shared" si="8"/>
        <v>10</v>
      </c>
      <c r="P15" s="151" t="s">
        <v>112</v>
      </c>
      <c r="Q15" s="152">
        <v>14</v>
      </c>
      <c r="R15" s="148">
        <f>IFERROR(MIN(B15,J15,K15,'Baza wyników'!AR246),0)</f>
        <v>5</v>
      </c>
      <c r="S15" s="149" cm="1">
        <f t="array" ref="S15">_xlfn.IFS(AND(J15=100000000000,K15=100000000000),IFERROR(MAX(E15,I15,'Baza wyników'!AR290),0),J15=100000000000,IFERROR(MAX(E15,I15,K15,'Baza wyników'!AR290),0),K15=100000000000,IFERROR(MAX(E15,I15,J15,'Baza wyników'!AR290),0),AND(J15&lt;&gt;100000000000,K15&lt;&gt;100000000000),IFERROR(MAX(E15,I15,J15,K15,'Baza wyników'!AR290),0))</f>
        <v>95</v>
      </c>
      <c r="T15" s="159">
        <f t="shared" si="9"/>
        <v>90</v>
      </c>
      <c r="U15" s="158" cm="1">
        <f t="array" ref="U15">IFERROR(_xlfn.IFS(ABS(T15)&lt;2,0.5,ABS(T15)&lt;5,1,ABS(T15)&lt;50,5,ABS(T15)&lt;100,10,ABS(T15)&lt;200,20,ABS(T15)&lt;500,50,ABS(T15)&lt;1000,100,ABS(T15)&lt;10000,1000,ABS(T15)&lt;100000,10000,ABS(T15)&lt;10000000,100000,ABS(T15)&lt;10000000,1000000,ABS(T15)&lt;20000000,2000000,ABS(T15)&lt;30000000,3000000,ABS(T15)&lt;40000000,4000000,ABS(T15)&lt;50000000,5000000,ABS(T15)&lt;60000000,6000000,ABS(T15)&lt;70000000,7000000,ABS(T15)&lt;80000000,8000000,ABS(T15)&lt;90000000,9000000,ABS(T15)&lt;100000000,10000000),0)</f>
        <v>10</v>
      </c>
      <c r="V15" s="153" t="s">
        <v>118</v>
      </c>
      <c r="W15" s="139"/>
      <c r="X15" s="133" t="str">
        <f>_xlfn.IFNA(IF(VLOOKUP(A15,'Wyniki white collar'!$D$34:$O$83,6,FALSE)="–","–", VLOOKUP(A15,'Wyniki white collar'!$D$34:$O$83,6,FALSE)),"brak")</f>
        <v>brak</v>
      </c>
      <c r="Y15" s="145" t="str">
        <f>IF(X15="–","–", _xlfn.IFNA(IF(VLOOKUP(A15,'Wyniki white collar'!$D$34:$O$83,6,FALSE)&gt;=0,VLOOKUP(A15,'Wyniki white collar'!$D$34:$O$83,7,FALSE)-VLOOKUP(A15,'Wyniki white collar'!$D$34:$O$83,6,FALSE),VLOOKUP(A15,'Wyniki white collar'!$D$34:$O$83,7,FALSE)),"brak"))</f>
        <v>brak</v>
      </c>
      <c r="Z15" s="133" t="str">
        <f>IF(X15="–","–", _xlfn.IFNA(VLOOKUP(A15,'Wyniki white collar'!$D$34:$O$83,9,FALSE)-VLOOKUP(A15,'Wyniki white collar'!$D$34:$O$83,7,FALSE),"brak"))</f>
        <v>brak</v>
      </c>
      <c r="AA15" s="133" t="str">
        <f>IF(X15="–","–", _xlfn.IFNA(VLOOKUP(A15,'Wyniki white collar'!$D$34:$O$83,10,FALSE)-VLOOKUP(A15,'Wyniki white collar'!$D$34:$O$83,9,FALSE),"brak"))</f>
        <v>brak</v>
      </c>
      <c r="AB15" s="133">
        <f t="shared" si="0"/>
        <v>0</v>
      </c>
      <c r="AC15" s="133">
        <f t="shared" si="10"/>
        <v>0</v>
      </c>
      <c r="AD15" s="133">
        <f t="shared" si="52"/>
        <v>0</v>
      </c>
      <c r="AE15" s="133">
        <f t="shared" si="11"/>
        <v>0</v>
      </c>
      <c r="AF15" s="133" t="str">
        <f>_xlfn.IFNA(IF(VLOOKUP(A15,'Wyniki white collar'!$D$34:$O$83,4,FALSE)="–",100000000000,VLOOKUP(A15,'Wyniki white collar'!$D$34:$O$83,4,FALSE)),"brak")</f>
        <v>brak</v>
      </c>
      <c r="AG15" s="133" t="str">
        <f>_xlfn.IFNA(IF(VLOOKUP(A15,'Wyniki white collar'!$D$34:$O$83,8,FALSE)="–",100000000000,VLOOKUP(A15,'Wyniki white collar'!$D$34:$O$83,8,FALSE)),"brak")</f>
        <v>brak</v>
      </c>
      <c r="AH15" s="142" t="str">
        <f t="shared" si="12"/>
        <v>brak</v>
      </c>
      <c r="AI15" s="141">
        <f t="shared" si="13"/>
        <v>0</v>
      </c>
      <c r="AJ15" s="141">
        <f t="shared" si="14"/>
        <v>0</v>
      </c>
      <c r="AK15" s="136">
        <f t="shared" si="15"/>
        <v>0</v>
      </c>
      <c r="AL15" s="151" t="s">
        <v>112</v>
      </c>
      <c r="AM15" s="152">
        <v>14</v>
      </c>
      <c r="AN15" s="148">
        <f>IFERROR(MIN(X15,AF15,AG15,'Baza wyników'!AS246),0)</f>
        <v>0</v>
      </c>
      <c r="AO15" s="141" cm="1">
        <f t="array" ref="AO15">_xlfn.IFS(AND(AF15=100000000000,AG15=100000000000),IFERROR(MAX(AA15,AE15,'Baza wyników'!AS290),0),AF15=100000000000,IFERROR(MAX(AA15,AE15,AG15,'Baza wyników'!AS290),0),AG15=100000000000,IFERROR(MAX(AA15,AE15,AF15,'Baza wyników'!AS290),0),AND(AF15&lt;&gt;100000000000,AG15&lt;&gt;100000000000),IFERROR(MAX(AA15,AE15,AF15,AG15,'Baza wyników'!AS290),0))</f>
        <v>0</v>
      </c>
      <c r="AP15" s="159">
        <f t="shared" si="16"/>
        <v>0</v>
      </c>
      <c r="AQ15" s="158" cm="1">
        <f t="array" ref="AQ15">IFERROR(_xlfn.IFS(ABS(AP15)&lt;2,0.5,ABS(AP15)&lt;5,1,ABS(AP15)&lt;50,5,ABS(AP15)&lt;100,10,ABS(AP15)&lt;200,20,ABS(AP15)&lt;500,50,ABS(AP15)&lt;1000,100,ABS(AP15)&lt;10000,1000,ABS(AP15)&lt;100000,10000,ABS(AP15)&lt;10000000,100000,ABS(AP15)&lt;10000000,1000000),0)</f>
        <v>0.5</v>
      </c>
      <c r="AR15" s="163" t="s">
        <v>120</v>
      </c>
      <c r="AT15" s="133" t="str">
        <f>_xlfn.IFNA(IF(VLOOKUP(A15,'Wyniki blue collar'!$D$34:$O$83,6,FALSE)="–","–", VLOOKUP(A15,'Wyniki blue collar'!$D$34:$O$83,6,FALSE)),"brak")</f>
        <v>brak</v>
      </c>
      <c r="AU15" s="145" t="str">
        <f>IF(AT15="–","–", _xlfn.IFNA(IF(VLOOKUP(A15,'Wyniki blue collar'!$D$34:$O$83,6,FALSE)&gt;=0,VLOOKUP(A15,'Wyniki blue collar'!$D$34:$O$83,7,FALSE)-VLOOKUP(A15,'Wyniki blue collar'!$D$34:$O$83,6,FALSE),VLOOKUP(A15,'Wyniki blue collar'!$D$34:$O$83,7,FALSE)),"brak"))</f>
        <v>brak</v>
      </c>
      <c r="AV15" s="133" t="str">
        <f>IF(AT15="–","–", _xlfn.IFNA(VLOOKUP(A15,'Wyniki blue collar'!$D$34:$O$83,9,FALSE)-VLOOKUP(A15,'Wyniki blue collar'!$D$34:$O$83,7,FALSE),"brak"))</f>
        <v>brak</v>
      </c>
      <c r="AW15" s="133" t="str">
        <f>_xlfn.IFNA(VLOOKUP(A15,'Wyniki blue collar'!$D$34:$O$83,10,FALSE)-VLOOKUP(A15,'Wyniki blue collar'!$D$34:$O$83,9,FALSE),"brak")</f>
        <v>brak</v>
      </c>
      <c r="AX15" s="133">
        <f t="shared" si="17"/>
        <v>0</v>
      </c>
      <c r="AY15" s="133">
        <f t="shared" si="18"/>
        <v>0</v>
      </c>
      <c r="AZ15" s="133">
        <f t="shared" si="19"/>
        <v>0</v>
      </c>
      <c r="BA15" s="133">
        <f t="shared" si="20"/>
        <v>0</v>
      </c>
      <c r="BB15" s="133" t="str">
        <f>_xlfn.IFNA(IF(VLOOKUP(A15,'Wyniki blue collar'!$D$34:$O$83,4,FALSE)="–",100000000000,VLOOKUP(A15,'Wyniki blue collar'!$D$34:$O$83,4,FALSE)),"brak")</f>
        <v>brak</v>
      </c>
      <c r="BC15" s="133" t="str">
        <f>_xlfn.IFNA(IF(VLOOKUP(A15,'Wyniki blue collar'!$D$34:$O$83,8,FALSE)="–",100000000000,VLOOKUP(A15,'Wyniki blue collar'!$D$34:$O$83,8,FALSE)),"brak")</f>
        <v>brak</v>
      </c>
      <c r="BD15" s="142" t="str">
        <f t="shared" si="21"/>
        <v>brak</v>
      </c>
      <c r="BE15" s="141">
        <f t="shared" si="22"/>
        <v>0</v>
      </c>
      <c r="BF15" s="141">
        <f t="shared" si="23"/>
        <v>0</v>
      </c>
      <c r="BG15" s="136">
        <f t="shared" si="24"/>
        <v>0</v>
      </c>
      <c r="BH15" s="151" t="s">
        <v>112</v>
      </c>
      <c r="BI15" s="152">
        <v>14</v>
      </c>
      <c r="BJ15" s="148">
        <f>IFERROR(MIN(AT15,BB15,BC15,'Baza wyników'!AT246),0)</f>
        <v>0</v>
      </c>
      <c r="BK15" s="141" cm="1">
        <f t="array" ref="BK15">_xlfn.IFS(AND(BB15=100000000000,BC15=100000000000),IFERROR(MAX(AW15,BA15,'Baza wyników'!AT290),0),BC15=100000000000,IFERROR(MAX(AW15,BA15,BB15,'Baza wyników'!AT290),0),BB15=100000000000,IFERROR(MAX(AW15,BA15,BC15,'Baza wyników'!AT290),0),AND(BB15&lt;&gt;100000000000,BC15&lt;&gt;100000000000),IFERROR(MAX(AW15,BA15,BB15,BC15,'Baza wyników'!AT290),0))</f>
        <v>0</v>
      </c>
      <c r="BL15" s="159">
        <f t="shared" si="25"/>
        <v>0</v>
      </c>
      <c r="BM15" s="158" cm="1">
        <f t="array" ref="BM15">IFERROR(_xlfn.IFS(ABS(BL15)&lt;2,0.5,ABS(BL15)&lt;5,1,ABS(BL15)&lt;50,5,ABS(BL15)&lt;100,10,ABS(BL15)&lt;200,20,ABS(BL15)&lt;500,50,ABS(BL15)&lt;1000,100,ABS(BL15)&lt;10000,1000,ABS(BL15)&lt;100000,10000,ABS(BL15)&lt;10000000,100000,ABS(BL15)&lt;10000000,1000000),0)</f>
        <v>0.5</v>
      </c>
      <c r="BN15" s="167" t="s">
        <v>121</v>
      </c>
    </row>
    <row r="16" spans="1:66" x14ac:dyDescent="0.25">
      <c r="A16" s="49" t="s">
        <v>190</v>
      </c>
      <c r="B16" s="133">
        <f>VLOOKUP(A16,'Wyniki ogólne'!$D$34:$O$129,6,FALSE)</f>
        <v>5</v>
      </c>
      <c r="C16" s="145">
        <f>IF(VLOOKUP(A16,'Wyniki ogólne'!$D$34:$O$129,6,FALSE)="–","–",IF(VLOOKUP(A16,'Wyniki ogólne'!$D$34:$O$129,6,FALSE)&gt;=0,VLOOKUP(A16,'Wyniki ogólne'!$D$34:$O$129,7,FALSE)-VLOOKUP(A16,'Wyniki ogólne'!$D$34:$O$129,6,FALSE),VLOOKUP(A16,'Wyniki ogólne'!$D$34:$O$129,7,FALSE)))</f>
        <v>20</v>
      </c>
      <c r="D16" s="133">
        <f>IF(VLOOKUP(A16,'Wyniki ogólne'!$D$34:$O$129,6,FALSE)="–","–",VLOOKUP(A16,'Wyniki ogólne'!$D$34:$O$129,9,FALSE)-VLOOKUP(A16,'Wyniki ogólne'!$D$34:$O$129,7,FALSE))</f>
        <v>50</v>
      </c>
      <c r="E16" s="133">
        <f>IF(VLOOKUP(A16,'Wyniki ogólne'!$D$34:$O$129,6,FALSE)="–","–",VLOOKUP(A16,'Wyniki ogólne'!$D$34:$O$129,10,FALSE)-VLOOKUP(A16,'Wyniki ogólne'!$D$34:$O$129,9,FALSE))</f>
        <v>20</v>
      </c>
      <c r="F16" s="133">
        <f t="shared" si="1"/>
        <v>5</v>
      </c>
      <c r="G16" s="133">
        <f t="shared" si="2"/>
        <v>25</v>
      </c>
      <c r="H16" s="133">
        <f t="shared" si="3"/>
        <v>75</v>
      </c>
      <c r="I16" s="133">
        <f t="shared" si="4"/>
        <v>95</v>
      </c>
      <c r="J16" s="133">
        <f>IF(VLOOKUP(A16,'Wyniki ogólne'!$D$34:$O$130,4,FALSE)="–",100000000000,VLOOKUP(A16,'Wyniki ogólne'!$D$34:$O$130,4,FALSE))</f>
        <v>100000000000</v>
      </c>
      <c r="K16" s="133">
        <f>IF(VLOOKUP(A16,'Wyniki ogólne'!$D$34:$O$130,8,FALSE)="–",100000000000,VLOOKUP(A16,'Wyniki ogólne'!$D$34:$O$130,8,FALSE))</f>
        <v>50</v>
      </c>
      <c r="L16" s="142">
        <f t="shared" si="5"/>
        <v>50</v>
      </c>
      <c r="M16" s="141">
        <f t="shared" si="6"/>
        <v>0</v>
      </c>
      <c r="N16" s="141">
        <f t="shared" si="7"/>
        <v>100</v>
      </c>
      <c r="O16" s="136">
        <f t="shared" si="8"/>
        <v>10</v>
      </c>
      <c r="P16" s="151" t="s">
        <v>112</v>
      </c>
      <c r="Q16" s="152">
        <v>15</v>
      </c>
      <c r="R16" s="148">
        <f>IFERROR(MIN(B16,J16,K16,'Baza wyników'!AR247),0)</f>
        <v>5</v>
      </c>
      <c r="S16" s="149" cm="1">
        <f t="array" ref="S16">_xlfn.IFS(AND(J16=100000000000,K16=100000000000),IFERROR(MAX(E16,I16,'Baza wyników'!AR291),0),J16=100000000000,IFERROR(MAX(E16,I16,K16,'Baza wyników'!AR291),0),K16=100000000000,IFERROR(MAX(E16,I16,J16,'Baza wyników'!AR291),0),AND(J16&lt;&gt;100000000000,K16&lt;&gt;100000000000),IFERROR(MAX(E16,I16,J16,K16,'Baza wyników'!AR291),0))</f>
        <v>95</v>
      </c>
      <c r="T16" s="159">
        <f t="shared" si="9"/>
        <v>90</v>
      </c>
      <c r="U16" s="158" cm="1">
        <f t="array" ref="U16">IFERROR(_xlfn.IFS(ABS(T16)&lt;2,0.5,ABS(T16)&lt;5,1,ABS(T16)&lt;50,5,ABS(T16)&lt;100,10,ABS(T16)&lt;200,20,ABS(T16)&lt;500,50,ABS(T16)&lt;1000,100,ABS(T16)&lt;10000,1000,ABS(T16)&lt;100000,10000,ABS(T16)&lt;10000000,100000,ABS(T16)&lt;10000000,1000000,ABS(T16)&lt;20000000,2000000,ABS(T16)&lt;30000000,3000000,ABS(T16)&lt;40000000,4000000,ABS(T16)&lt;50000000,5000000,ABS(T16)&lt;60000000,6000000,ABS(T16)&lt;70000000,7000000,ABS(T16)&lt;80000000,8000000,ABS(T16)&lt;90000000,9000000,ABS(T16)&lt;100000000,10000000),0)</f>
        <v>10</v>
      </c>
      <c r="V16" s="153" t="s">
        <v>118</v>
      </c>
      <c r="W16" s="139"/>
      <c r="X16" s="133">
        <f>_xlfn.IFNA(IF(VLOOKUP(A16,'Wyniki white collar'!$D$34:$O$83,6,FALSE)="–","–", VLOOKUP(A16,'Wyniki white collar'!$D$34:$O$83,6,FALSE)),"brak")</f>
        <v>5</v>
      </c>
      <c r="Y16" s="145">
        <f>IF(X16="–","–", _xlfn.IFNA(IF(VLOOKUP(A16,'Wyniki white collar'!$D$34:$O$83,6,FALSE)&gt;=0,VLOOKUP(A16,'Wyniki white collar'!$D$34:$O$83,7,FALSE)-VLOOKUP(A16,'Wyniki white collar'!$D$34:$O$83,6,FALSE),VLOOKUP(A16,'Wyniki white collar'!$D$34:$O$83,7,FALSE)),"brak"))</f>
        <v>20</v>
      </c>
      <c r="Z16" s="133">
        <f>IF(X16="–","–", _xlfn.IFNA(VLOOKUP(A16,'Wyniki white collar'!$D$34:$O$83,9,FALSE)-VLOOKUP(A16,'Wyniki white collar'!$D$34:$O$83,7,FALSE),"brak"))</f>
        <v>50</v>
      </c>
      <c r="AA16" s="133">
        <f>IF(X16="–","–", _xlfn.IFNA(VLOOKUP(A16,'Wyniki white collar'!$D$34:$O$83,10,FALSE)-VLOOKUP(A16,'Wyniki white collar'!$D$34:$O$83,9,FALSE),"brak"))</f>
        <v>20</v>
      </c>
      <c r="AB16" s="133">
        <f t="shared" si="0"/>
        <v>5</v>
      </c>
      <c r="AC16" s="133">
        <f t="shared" si="10"/>
        <v>25</v>
      </c>
      <c r="AD16" s="133">
        <f t="shared" si="52"/>
        <v>75</v>
      </c>
      <c r="AE16" s="133">
        <f t="shared" si="11"/>
        <v>95</v>
      </c>
      <c r="AF16" s="133">
        <f>_xlfn.IFNA(IF(VLOOKUP(A16,'Wyniki white collar'!$D$34:$O$83,4,FALSE)="–",100000000000,VLOOKUP(A16,'Wyniki white collar'!$D$34:$O$83,4,FALSE)),"brak")</f>
        <v>100000000000</v>
      </c>
      <c r="AG16" s="133">
        <f>_xlfn.IFNA(IF(VLOOKUP(A16,'Wyniki white collar'!$D$34:$O$83,8,FALSE)="–",100000000000,VLOOKUP(A16,'Wyniki white collar'!$D$34:$O$83,8,FALSE)),"brak")</f>
        <v>50</v>
      </c>
      <c r="AH16" s="142">
        <f t="shared" si="12"/>
        <v>50</v>
      </c>
      <c r="AI16" s="141">
        <f t="shared" si="13"/>
        <v>0</v>
      </c>
      <c r="AJ16" s="141">
        <f t="shared" si="14"/>
        <v>100</v>
      </c>
      <c r="AK16" s="136">
        <f t="shared" si="15"/>
        <v>10</v>
      </c>
      <c r="AL16" s="151" t="s">
        <v>112</v>
      </c>
      <c r="AM16" s="152">
        <v>15</v>
      </c>
      <c r="AN16" s="148">
        <f>IFERROR(MIN(X16,AF16,AG16,'Baza wyników'!AS247),0)</f>
        <v>5</v>
      </c>
      <c r="AO16" s="141" cm="1">
        <f t="array" ref="AO16">_xlfn.IFS(AND(AF16=100000000000,AG16=100000000000),IFERROR(MAX(AA16,AE16,'Baza wyników'!AS291),0),AF16=100000000000,IFERROR(MAX(AA16,AE16,AG16,'Baza wyników'!AS291),0),AG16=100000000000,IFERROR(MAX(AA16,AE16,AF16,'Baza wyników'!AS291),0),AND(AF16&lt;&gt;100000000000,AG16&lt;&gt;100000000000),IFERROR(MAX(AA16,AE16,AF16,AG16,'Baza wyników'!AS291),0))</f>
        <v>95</v>
      </c>
      <c r="AP16" s="159">
        <f t="shared" si="16"/>
        <v>90</v>
      </c>
      <c r="AQ16" s="158" cm="1">
        <f t="array" ref="AQ16">IFERROR(_xlfn.IFS(ABS(AP16)&lt;2,0.5,ABS(AP16)&lt;5,1,ABS(AP16)&lt;50,5,ABS(AP16)&lt;100,10,ABS(AP16)&lt;200,20,ABS(AP16)&lt;500,50,ABS(AP16)&lt;1000,100,ABS(AP16)&lt;10000,1000,ABS(AP16)&lt;100000,10000,ABS(AP16)&lt;10000000,100000,ABS(AP16)&lt;10000000,1000000),0)</f>
        <v>10</v>
      </c>
      <c r="AR16" s="163" t="s">
        <v>120</v>
      </c>
      <c r="AT16" s="133">
        <f>_xlfn.IFNA(IF(VLOOKUP(A16,'Wyniki blue collar'!$D$34:$O$83,6,FALSE)="–","–", VLOOKUP(A16,'Wyniki blue collar'!$D$34:$O$83,6,FALSE)),"brak")</f>
        <v>5</v>
      </c>
      <c r="AU16" s="145">
        <f>IF(AT16="–","–", _xlfn.IFNA(IF(VLOOKUP(A16,'Wyniki blue collar'!$D$34:$O$83,6,FALSE)&gt;=0,VLOOKUP(A16,'Wyniki blue collar'!$D$34:$O$83,7,FALSE)-VLOOKUP(A16,'Wyniki blue collar'!$D$34:$O$83,6,FALSE),VLOOKUP(A16,'Wyniki blue collar'!$D$34:$O$83,7,FALSE)),"brak"))</f>
        <v>20</v>
      </c>
      <c r="AV16" s="133">
        <f>IF(AT16="–","–", _xlfn.IFNA(VLOOKUP(A16,'Wyniki blue collar'!$D$34:$O$83,9,FALSE)-VLOOKUP(A16,'Wyniki blue collar'!$D$34:$O$83,7,FALSE),"brak"))</f>
        <v>50</v>
      </c>
      <c r="AW16" s="133">
        <f>_xlfn.IFNA(VLOOKUP(A16,'Wyniki blue collar'!$D$34:$O$83,10,FALSE)-VLOOKUP(A16,'Wyniki blue collar'!$D$34:$O$83,9,FALSE),"brak")</f>
        <v>20</v>
      </c>
      <c r="AX16" s="133">
        <f t="shared" si="17"/>
        <v>5</v>
      </c>
      <c r="AY16" s="133">
        <f t="shared" si="18"/>
        <v>25</v>
      </c>
      <c r="AZ16" s="133">
        <f t="shared" si="19"/>
        <v>75</v>
      </c>
      <c r="BA16" s="133">
        <f t="shared" si="20"/>
        <v>95</v>
      </c>
      <c r="BB16" s="133">
        <f>_xlfn.IFNA(IF(VLOOKUP(A16,'Wyniki blue collar'!$D$34:$O$83,4,FALSE)="–",100000000000,VLOOKUP(A16,'Wyniki blue collar'!$D$34:$O$83,4,FALSE)),"brak")</f>
        <v>100000000000</v>
      </c>
      <c r="BC16" s="133">
        <f>_xlfn.IFNA(IF(VLOOKUP(A16,'Wyniki blue collar'!$D$34:$O$83,8,FALSE)="–",100000000000,VLOOKUP(A16,'Wyniki blue collar'!$D$34:$O$83,8,FALSE)),"brak")</f>
        <v>50</v>
      </c>
      <c r="BD16" s="142">
        <f t="shared" si="21"/>
        <v>50</v>
      </c>
      <c r="BE16" s="141">
        <f t="shared" si="22"/>
        <v>0</v>
      </c>
      <c r="BF16" s="141">
        <f t="shared" si="23"/>
        <v>100</v>
      </c>
      <c r="BG16" s="136">
        <f t="shared" si="24"/>
        <v>10</v>
      </c>
      <c r="BH16" s="151" t="s">
        <v>112</v>
      </c>
      <c r="BI16" s="152">
        <v>15</v>
      </c>
      <c r="BJ16" s="148">
        <f>IFERROR(MIN(AT16,BB16,BC16,'Baza wyników'!AT247),0)</f>
        <v>5</v>
      </c>
      <c r="BK16" s="141" cm="1">
        <f t="array" ref="BK16">_xlfn.IFS(AND(BB16=100000000000,BC16=100000000000),IFERROR(MAX(AW16,BA16,'Baza wyników'!AT291),0),BC16=100000000000,IFERROR(MAX(AW16,BA16,BB16,'Baza wyników'!AT291),0),BB16=100000000000,IFERROR(MAX(AW16,BA16,BC16,'Baza wyników'!AT291),0),AND(BB16&lt;&gt;100000000000,BC16&lt;&gt;100000000000),IFERROR(MAX(AW16,BA16,BB16,BC16,'Baza wyników'!AT291),0))</f>
        <v>95</v>
      </c>
      <c r="BL16" s="159">
        <f t="shared" si="25"/>
        <v>90</v>
      </c>
      <c r="BM16" s="158" cm="1">
        <f t="array" ref="BM16">IFERROR(_xlfn.IFS(ABS(BL16)&lt;2,0.5,ABS(BL16)&lt;5,1,ABS(BL16)&lt;50,5,ABS(BL16)&lt;100,10,ABS(BL16)&lt;200,20,ABS(BL16)&lt;500,50,ABS(BL16)&lt;1000,100,ABS(BL16)&lt;10000,1000,ABS(BL16)&lt;100000,10000,ABS(BL16)&lt;10000000,100000,ABS(BL16)&lt;10000000,1000000),0)</f>
        <v>10</v>
      </c>
      <c r="BN16" s="167" t="s">
        <v>121</v>
      </c>
    </row>
    <row r="17" spans="1:66" x14ac:dyDescent="0.25">
      <c r="A17" t="s">
        <v>159</v>
      </c>
      <c r="B17" s="133">
        <f>VLOOKUP(A17,'Wyniki ogólne'!$D$34:$O$129,6,FALSE)</f>
        <v>5</v>
      </c>
      <c r="C17" s="145">
        <f>IF(VLOOKUP(A17,'Wyniki ogólne'!$D$34:$O$129,6,FALSE)="–","–",IF(VLOOKUP(A17,'Wyniki ogólne'!$D$34:$O$129,6,FALSE)&gt;=0,VLOOKUP(A17,'Wyniki ogólne'!$D$34:$O$129,7,FALSE)-VLOOKUP(A17,'Wyniki ogólne'!$D$34:$O$129,6,FALSE),VLOOKUP(A17,'Wyniki ogólne'!$D$34:$O$129,7,FALSE)))</f>
        <v>20</v>
      </c>
      <c r="D17" s="133">
        <f>IF(VLOOKUP(A17,'Wyniki ogólne'!$D$34:$O$129,6,FALSE)="–","–",VLOOKUP(A17,'Wyniki ogólne'!$D$34:$O$129,9,FALSE)-VLOOKUP(A17,'Wyniki ogólne'!$D$34:$O$129,7,FALSE))</f>
        <v>50</v>
      </c>
      <c r="E17" s="133">
        <f>IF(VLOOKUP(A17,'Wyniki ogólne'!$D$34:$O$129,6,FALSE)="–","–",VLOOKUP(A17,'Wyniki ogólne'!$D$34:$O$129,10,FALSE)-VLOOKUP(A17,'Wyniki ogólne'!$D$34:$O$129,9,FALSE))</f>
        <v>20</v>
      </c>
      <c r="F17" s="133">
        <f t="shared" si="1"/>
        <v>5</v>
      </c>
      <c r="G17" s="133">
        <f t="shared" si="2"/>
        <v>25</v>
      </c>
      <c r="H17" s="133">
        <f t="shared" si="3"/>
        <v>75</v>
      </c>
      <c r="I17" s="133">
        <f t="shared" si="4"/>
        <v>95</v>
      </c>
      <c r="J17" s="133">
        <f>IF(VLOOKUP(A17,'Wyniki ogólne'!$D$34:$O$130,4,FALSE)="–",100000000000,VLOOKUP(A17,'Wyniki ogólne'!$D$34:$O$130,4,FALSE))</f>
        <v>100000000000</v>
      </c>
      <c r="K17" s="133">
        <f>IF(VLOOKUP(A17,'Wyniki ogólne'!$D$34:$O$130,8,FALSE)="–",100000000000,VLOOKUP(A17,'Wyniki ogólne'!$D$34:$O$130,8,FALSE))</f>
        <v>50</v>
      </c>
      <c r="L17" s="142">
        <f t="shared" si="5"/>
        <v>50</v>
      </c>
      <c r="M17" s="141">
        <f t="shared" si="6"/>
        <v>0</v>
      </c>
      <c r="N17" s="141">
        <f t="shared" si="7"/>
        <v>100</v>
      </c>
      <c r="O17" s="136">
        <f t="shared" si="8"/>
        <v>10</v>
      </c>
      <c r="P17" s="151" t="s">
        <v>112</v>
      </c>
      <c r="Q17" s="152">
        <v>16</v>
      </c>
      <c r="R17" s="148">
        <f>IFERROR(MIN(B17,J17,K17,'Baza wyników'!AR248),0)</f>
        <v>5</v>
      </c>
      <c r="S17" s="149" cm="1">
        <f t="array" ref="S17">_xlfn.IFS(AND(J17=100000000000,K17=100000000000),IFERROR(MAX(E17,I17,'Baza wyników'!AR292),0),J17=100000000000,IFERROR(MAX(E17,I17,K17,'Baza wyników'!AR292),0),K17=100000000000,IFERROR(MAX(E17,I17,J17,'Baza wyników'!AR292),0),AND(J17&lt;&gt;100000000000,K17&lt;&gt;100000000000),IFERROR(MAX(E17,I17,J17,K17,'Baza wyników'!AR292),0))</f>
        <v>95</v>
      </c>
      <c r="T17" s="159">
        <f t="shared" si="9"/>
        <v>90</v>
      </c>
      <c r="U17" s="158" cm="1">
        <f t="array" ref="U17">IFERROR(_xlfn.IFS(ABS(T17)&lt;2,0.5,ABS(T17)&lt;5,1,ABS(T17)&lt;50,5,ABS(T17)&lt;100,10,ABS(T17)&lt;200,20,ABS(T17)&lt;500,50,ABS(T17)&lt;1000,100,ABS(T17)&lt;10000,1000,ABS(T17)&lt;100000,10000,ABS(T17)&lt;10000000,100000,ABS(T17)&lt;10000000,1000000,ABS(T17)&lt;20000000,2000000,ABS(T17)&lt;30000000,3000000,ABS(T17)&lt;40000000,4000000,ABS(T17)&lt;50000000,5000000,ABS(T17)&lt;60000000,6000000,ABS(T17)&lt;70000000,7000000,ABS(T17)&lt;80000000,8000000,ABS(T17)&lt;90000000,9000000,ABS(T17)&lt;100000000,10000000),0)</f>
        <v>10</v>
      </c>
      <c r="V17" s="153" t="s">
        <v>118</v>
      </c>
      <c r="W17" s="139"/>
      <c r="X17" s="133" t="str">
        <f>_xlfn.IFNA(IF(VLOOKUP(A17,'Wyniki white collar'!$D$34:$O$83,6,FALSE)="–","–", VLOOKUP(A17,'Wyniki white collar'!$D$34:$O$83,6,FALSE)),"brak")</f>
        <v>brak</v>
      </c>
      <c r="Y17" s="145" t="str">
        <f>IF(X17="–","–", _xlfn.IFNA(IF(VLOOKUP(A17,'Wyniki white collar'!$D$34:$O$83,6,FALSE)&gt;=0,VLOOKUP(A17,'Wyniki white collar'!$D$34:$O$83,7,FALSE)-VLOOKUP(A17,'Wyniki white collar'!$D$34:$O$83,6,FALSE),VLOOKUP(A17,'Wyniki white collar'!$D$34:$O$83,7,FALSE)),"brak"))</f>
        <v>brak</v>
      </c>
      <c r="Z17" s="133" t="str">
        <f>IF(X17="–","–", _xlfn.IFNA(VLOOKUP(A17,'Wyniki white collar'!$D$34:$O$83,9,FALSE)-VLOOKUP(A17,'Wyniki white collar'!$D$34:$O$83,7,FALSE),"brak"))</f>
        <v>brak</v>
      </c>
      <c r="AA17" s="133" t="str">
        <f>IF(X17="–","–", _xlfn.IFNA(VLOOKUP(A17,'Wyniki white collar'!$D$34:$O$83,10,FALSE)-VLOOKUP(A17,'Wyniki white collar'!$D$34:$O$83,9,FALSE),"brak"))</f>
        <v>brak</v>
      </c>
      <c r="AB17" s="133">
        <f t="shared" si="0"/>
        <v>0</v>
      </c>
      <c r="AC17" s="133">
        <f t="shared" si="10"/>
        <v>0</v>
      </c>
      <c r="AD17" s="133">
        <f t="shared" si="52"/>
        <v>0</v>
      </c>
      <c r="AE17" s="133">
        <f t="shared" si="11"/>
        <v>0</v>
      </c>
      <c r="AF17" s="133" t="str">
        <f>_xlfn.IFNA(IF(VLOOKUP(A17,'Wyniki white collar'!$D$34:$O$83,4,FALSE)="–",100000000000,VLOOKUP(A17,'Wyniki white collar'!$D$34:$O$83,4,FALSE)),"brak")</f>
        <v>brak</v>
      </c>
      <c r="AG17" s="133" t="str">
        <f>_xlfn.IFNA(IF(VLOOKUP(A17,'Wyniki white collar'!$D$34:$O$83,8,FALSE)="–",100000000000,VLOOKUP(A17,'Wyniki white collar'!$D$34:$O$83,8,FALSE)),"brak")</f>
        <v>brak</v>
      </c>
      <c r="AH17" s="142" t="str">
        <f t="shared" si="12"/>
        <v>brak</v>
      </c>
      <c r="AI17" s="141">
        <f t="shared" si="13"/>
        <v>0</v>
      </c>
      <c r="AJ17" s="141">
        <f t="shared" si="14"/>
        <v>0</v>
      </c>
      <c r="AK17" s="136">
        <f t="shared" si="15"/>
        <v>0</v>
      </c>
      <c r="AL17" s="151" t="s">
        <v>112</v>
      </c>
      <c r="AM17" s="152">
        <v>16</v>
      </c>
      <c r="AN17" s="148">
        <f>IFERROR(MIN(X17,AF17,AG17,'Baza wyników'!AS248),0)</f>
        <v>0</v>
      </c>
      <c r="AO17" s="141" cm="1">
        <f t="array" ref="AO17">_xlfn.IFS(AND(AF17=100000000000,AG17=100000000000),IFERROR(MAX(AA17,AE17,'Baza wyników'!AS292),0),AF17=100000000000,IFERROR(MAX(AA17,AE17,AG17,'Baza wyników'!AS292),0),AG17=100000000000,IFERROR(MAX(AA17,AE17,AF17,'Baza wyników'!AS292),0),AND(AF17&lt;&gt;100000000000,AG17&lt;&gt;100000000000),IFERROR(MAX(AA17,AE17,AF17,AG17,'Baza wyników'!AS292),0))</f>
        <v>0</v>
      </c>
      <c r="AP17" s="159">
        <f t="shared" si="16"/>
        <v>0</v>
      </c>
      <c r="AQ17" s="158" cm="1">
        <f t="array" ref="AQ17">IFERROR(_xlfn.IFS(ABS(AP17)&lt;2,0.5,ABS(AP17)&lt;5,1,ABS(AP17)&lt;50,5,ABS(AP17)&lt;100,10,ABS(AP17)&lt;200,20,ABS(AP17)&lt;500,50,ABS(AP17)&lt;1000,100,ABS(AP17)&lt;10000,1000,ABS(AP17)&lt;100000,10000,ABS(AP17)&lt;10000000,100000,ABS(AP17)&lt;10000000,1000000),0)</f>
        <v>0.5</v>
      </c>
      <c r="AR17" s="163" t="s">
        <v>120</v>
      </c>
      <c r="AT17" s="133" t="str">
        <f>_xlfn.IFNA(IF(VLOOKUP(A17,'Wyniki blue collar'!$D$34:$O$83,6,FALSE)="–","–", VLOOKUP(A17,'Wyniki blue collar'!$D$34:$O$83,6,FALSE)),"brak")</f>
        <v>brak</v>
      </c>
      <c r="AU17" s="145" t="str">
        <f>IF(AT17="–","–", _xlfn.IFNA(IF(VLOOKUP(A17,'Wyniki blue collar'!$D$34:$O$83,6,FALSE)&gt;=0,VLOOKUP(A17,'Wyniki blue collar'!$D$34:$O$83,7,FALSE)-VLOOKUP(A17,'Wyniki blue collar'!$D$34:$O$83,6,FALSE),VLOOKUP(A17,'Wyniki blue collar'!$D$34:$O$83,7,FALSE)),"brak"))</f>
        <v>brak</v>
      </c>
      <c r="AV17" s="133" t="str">
        <f>IF(AT17="–","–", _xlfn.IFNA(VLOOKUP(A17,'Wyniki blue collar'!$D$34:$O$83,9,FALSE)-VLOOKUP(A17,'Wyniki blue collar'!$D$34:$O$83,7,FALSE),"brak"))</f>
        <v>brak</v>
      </c>
      <c r="AW17" s="133" t="str">
        <f>_xlfn.IFNA(VLOOKUP(A17,'Wyniki blue collar'!$D$34:$O$83,10,FALSE)-VLOOKUP(A17,'Wyniki blue collar'!$D$34:$O$83,9,FALSE),"brak")</f>
        <v>brak</v>
      </c>
      <c r="AX17" s="133">
        <f t="shared" si="17"/>
        <v>0</v>
      </c>
      <c r="AY17" s="133">
        <f t="shared" si="18"/>
        <v>0</v>
      </c>
      <c r="AZ17" s="133">
        <f t="shared" si="19"/>
        <v>0</v>
      </c>
      <c r="BA17" s="133">
        <f t="shared" si="20"/>
        <v>0</v>
      </c>
      <c r="BB17" s="133" t="str">
        <f>_xlfn.IFNA(IF(VLOOKUP(A17,'Wyniki blue collar'!$D$34:$O$83,4,FALSE)="–",100000000000,VLOOKUP(A17,'Wyniki blue collar'!$D$34:$O$83,4,FALSE)),"brak")</f>
        <v>brak</v>
      </c>
      <c r="BC17" s="133" t="str">
        <f>_xlfn.IFNA(IF(VLOOKUP(A17,'Wyniki blue collar'!$D$34:$O$83,8,FALSE)="–",100000000000,VLOOKUP(A17,'Wyniki blue collar'!$D$34:$O$83,8,FALSE)),"brak")</f>
        <v>brak</v>
      </c>
      <c r="BD17" s="142" t="str">
        <f t="shared" si="21"/>
        <v>brak</v>
      </c>
      <c r="BE17" s="141">
        <f t="shared" si="22"/>
        <v>0</v>
      </c>
      <c r="BF17" s="141">
        <f t="shared" si="23"/>
        <v>0</v>
      </c>
      <c r="BG17" s="136">
        <f t="shared" si="24"/>
        <v>0</v>
      </c>
      <c r="BH17" s="151" t="s">
        <v>112</v>
      </c>
      <c r="BI17" s="152">
        <v>16</v>
      </c>
      <c r="BJ17" s="148">
        <f>IFERROR(MIN(AT17,BB17,BC17,'Baza wyników'!AT248),0)</f>
        <v>0</v>
      </c>
      <c r="BK17" s="141" cm="1">
        <f t="array" ref="BK17">_xlfn.IFS(AND(BB17=100000000000,BC17=100000000000),IFERROR(MAX(AW17,BA17,'Baza wyników'!AT292),0),BC17=100000000000,IFERROR(MAX(AW17,BA17,BB17,'Baza wyników'!AT292),0),BB17=100000000000,IFERROR(MAX(AW17,BA17,BC17,'Baza wyników'!AT292),0),AND(BB17&lt;&gt;100000000000,BC17&lt;&gt;100000000000),IFERROR(MAX(AW17,BA17,BB17,BC17,'Baza wyników'!AT292),0))</f>
        <v>0</v>
      </c>
      <c r="BL17" s="159">
        <f t="shared" si="25"/>
        <v>0</v>
      </c>
      <c r="BM17" s="158" cm="1">
        <f t="array" ref="BM17">IFERROR(_xlfn.IFS(ABS(BL17)&lt;2,0.5,ABS(BL17)&lt;5,1,ABS(BL17)&lt;50,5,ABS(BL17)&lt;100,10,ABS(BL17)&lt;200,20,ABS(BL17)&lt;500,50,ABS(BL17)&lt;1000,100,ABS(BL17)&lt;10000,1000,ABS(BL17)&lt;100000,10000,ABS(BL17)&lt;10000000,100000,ABS(BL17)&lt;10000000,1000000),0)</f>
        <v>0.5</v>
      </c>
      <c r="BN17" s="167" t="s">
        <v>121</v>
      </c>
    </row>
    <row r="18" spans="1:66" x14ac:dyDescent="0.25">
      <c r="A18" t="s">
        <v>202</v>
      </c>
      <c r="B18" s="133">
        <f>VLOOKUP(A18,'Wyniki ogólne'!$D$34:$O$129,6,FALSE)</f>
        <v>5</v>
      </c>
      <c r="C18" s="145">
        <f>IF(VLOOKUP(A18,'Wyniki ogólne'!$D$34:$O$129,6,FALSE)="–","–",IF(VLOOKUP(A18,'Wyniki ogólne'!$D$34:$O$129,6,FALSE)&gt;=0,VLOOKUP(A18,'Wyniki ogólne'!$D$34:$O$129,7,FALSE)-VLOOKUP(A18,'Wyniki ogólne'!$D$34:$O$129,6,FALSE),VLOOKUP(A18,'Wyniki ogólne'!$D$34:$O$129,7,FALSE)))</f>
        <v>20</v>
      </c>
      <c r="D18" s="133">
        <f>IF(VLOOKUP(A18,'Wyniki ogólne'!$D$34:$O$129,6,FALSE)="–","–",VLOOKUP(A18,'Wyniki ogólne'!$D$34:$O$129,9,FALSE)-VLOOKUP(A18,'Wyniki ogólne'!$D$34:$O$129,7,FALSE))</f>
        <v>50</v>
      </c>
      <c r="E18" s="133">
        <f>IF(VLOOKUP(A18,'Wyniki ogólne'!$D$34:$O$129,6,FALSE)="–","–",VLOOKUP(A18,'Wyniki ogólne'!$D$34:$O$129,10,FALSE)-VLOOKUP(A18,'Wyniki ogólne'!$D$34:$O$129,9,FALSE))</f>
        <v>20</v>
      </c>
      <c r="F18" s="133">
        <f t="shared" si="1"/>
        <v>5</v>
      </c>
      <c r="G18" s="133">
        <f t="shared" si="2"/>
        <v>25</v>
      </c>
      <c r="H18" s="133">
        <f t="shared" si="3"/>
        <v>75</v>
      </c>
      <c r="I18" s="133">
        <f t="shared" si="4"/>
        <v>95</v>
      </c>
      <c r="J18" s="133">
        <f>IF(VLOOKUP(A18,'Wyniki ogólne'!$D$34:$O$130,4,FALSE)="–",100000000000,VLOOKUP(A18,'Wyniki ogólne'!$D$34:$O$130,4,FALSE))</f>
        <v>100000000000</v>
      </c>
      <c r="K18" s="133">
        <f>IF(VLOOKUP(A18,'Wyniki ogólne'!$D$34:$O$130,8,FALSE)="–",100000000000,VLOOKUP(A18,'Wyniki ogólne'!$D$34:$O$130,8,FALSE))</f>
        <v>50</v>
      </c>
      <c r="L18" s="142">
        <f t="shared" si="5"/>
        <v>50</v>
      </c>
      <c r="M18" s="141">
        <f t="shared" si="6"/>
        <v>0</v>
      </c>
      <c r="N18" s="141">
        <f t="shared" si="7"/>
        <v>100</v>
      </c>
      <c r="O18" s="136">
        <f t="shared" si="8"/>
        <v>10</v>
      </c>
      <c r="P18" s="151" t="s">
        <v>112</v>
      </c>
      <c r="Q18" s="152">
        <v>17</v>
      </c>
      <c r="R18" s="148">
        <f>IFERROR(MIN(B18,J18,K18,'Baza wyników'!AR249),0)</f>
        <v>5</v>
      </c>
      <c r="S18" s="149" cm="1">
        <f t="array" ref="S18">_xlfn.IFS(AND(J18=100000000000,K18=100000000000),IFERROR(MAX(E18,I18,'Baza wyników'!AR293),0),J18=100000000000,IFERROR(MAX(E18,I18,K18,'Baza wyników'!AR293),0),K18=100000000000,IFERROR(MAX(E18,I18,J18,'Baza wyników'!AR293),0),AND(J18&lt;&gt;100000000000,K18&lt;&gt;100000000000),IFERROR(MAX(E18,I18,J18,K18,'Baza wyników'!AR293),0))</f>
        <v>95</v>
      </c>
      <c r="T18" s="159">
        <f t="shared" si="9"/>
        <v>90</v>
      </c>
      <c r="U18" s="158" cm="1">
        <f t="array" ref="U18">IFERROR(_xlfn.IFS(ABS(T18)&lt;2,0.5,ABS(T18)&lt;5,1,ABS(T18)&lt;50,5,ABS(T18)&lt;100,10,ABS(T18)&lt;200,20,ABS(T18)&lt;500,50,ABS(T18)&lt;1000,100,ABS(T18)&lt;10000,1000,ABS(T18)&lt;100000,10000,ABS(T18)&lt;10000000,100000,ABS(T18)&lt;10000000,1000000,ABS(T18)&lt;20000000,2000000,ABS(T18)&lt;30000000,3000000,ABS(T18)&lt;40000000,4000000,ABS(T18)&lt;50000000,5000000,ABS(T18)&lt;60000000,6000000,ABS(T18)&lt;70000000,7000000,ABS(T18)&lt;80000000,8000000,ABS(T18)&lt;90000000,9000000,ABS(T18)&lt;100000000,10000000),0)</f>
        <v>10</v>
      </c>
      <c r="V18" s="153" t="s">
        <v>118</v>
      </c>
      <c r="W18" s="139"/>
      <c r="X18" s="133" t="str">
        <f>_xlfn.IFNA(IF(VLOOKUP(A18,'Wyniki white collar'!$D$34:$O$83,6,FALSE)="–","–", VLOOKUP(A18,'Wyniki white collar'!$D$34:$O$83,6,FALSE)),"brak")</f>
        <v>brak</v>
      </c>
      <c r="Y18" s="145" t="str">
        <f>IF(X18="–","–", _xlfn.IFNA(IF(VLOOKUP(A18,'Wyniki white collar'!$D$34:$O$83,6,FALSE)&gt;=0,VLOOKUP(A18,'Wyniki white collar'!$D$34:$O$83,7,FALSE)-VLOOKUP(A18,'Wyniki white collar'!$D$34:$O$83,6,FALSE),VLOOKUP(A18,'Wyniki white collar'!$D$34:$O$83,7,FALSE)),"brak"))</f>
        <v>brak</v>
      </c>
      <c r="Z18" s="133" t="str">
        <f>IF(X18="–","–", _xlfn.IFNA(VLOOKUP(A18,'Wyniki white collar'!$D$34:$O$83,9,FALSE)-VLOOKUP(A18,'Wyniki white collar'!$D$34:$O$83,7,FALSE),"brak"))</f>
        <v>brak</v>
      </c>
      <c r="AA18" s="133" t="str">
        <f>IF(X18="–","–", _xlfn.IFNA(VLOOKUP(A18,'Wyniki white collar'!$D$34:$O$83,10,FALSE)-VLOOKUP(A18,'Wyniki white collar'!$D$34:$O$83,9,FALSE),"brak"))</f>
        <v>brak</v>
      </c>
      <c r="AB18" s="133">
        <f t="shared" si="0"/>
        <v>0</v>
      </c>
      <c r="AC18" s="133">
        <f t="shared" si="10"/>
        <v>0</v>
      </c>
      <c r="AD18" s="133">
        <f t="shared" si="52"/>
        <v>0</v>
      </c>
      <c r="AE18" s="133">
        <f t="shared" si="11"/>
        <v>0</v>
      </c>
      <c r="AF18" s="133" t="str">
        <f>_xlfn.IFNA(IF(VLOOKUP(A18,'Wyniki white collar'!$D$34:$O$83,4,FALSE)="–",100000000000,VLOOKUP(A18,'Wyniki white collar'!$D$34:$O$83,4,FALSE)),"brak")</f>
        <v>brak</v>
      </c>
      <c r="AG18" s="133" t="str">
        <f>_xlfn.IFNA(IF(VLOOKUP(A18,'Wyniki white collar'!$D$34:$O$83,8,FALSE)="–",100000000000,VLOOKUP(A18,'Wyniki white collar'!$D$34:$O$83,8,FALSE)),"brak")</f>
        <v>brak</v>
      </c>
      <c r="AH18" s="142" t="str">
        <f t="shared" si="12"/>
        <v>brak</v>
      </c>
      <c r="AI18" s="141">
        <f t="shared" si="13"/>
        <v>0</v>
      </c>
      <c r="AJ18" s="141">
        <f t="shared" si="14"/>
        <v>0</v>
      </c>
      <c r="AK18" s="136">
        <f t="shared" si="15"/>
        <v>0</v>
      </c>
      <c r="AL18" s="151" t="s">
        <v>112</v>
      </c>
      <c r="AM18" s="152">
        <v>17</v>
      </c>
      <c r="AN18" s="148">
        <f>IFERROR(MIN(X18,AF18,AG18,'Baza wyników'!AS249),0)</f>
        <v>0</v>
      </c>
      <c r="AO18" s="141" cm="1">
        <f t="array" ref="AO18">_xlfn.IFS(AND(AF18=100000000000,AG18=100000000000),IFERROR(MAX(AA18,AE18,'Baza wyników'!AS293),0),AF18=100000000000,IFERROR(MAX(AA18,AE18,AG18,'Baza wyników'!AS293),0),AG18=100000000000,IFERROR(MAX(AA18,AE18,AF18,'Baza wyników'!AS293),0),AND(AF18&lt;&gt;100000000000,AG18&lt;&gt;100000000000),IFERROR(MAX(AA18,AE18,AF18,AG18,'Baza wyników'!AS293),0))</f>
        <v>0</v>
      </c>
      <c r="AP18" s="159">
        <f t="shared" si="16"/>
        <v>0</v>
      </c>
      <c r="AQ18" s="158" cm="1">
        <f t="array" ref="AQ18">IFERROR(_xlfn.IFS(ABS(AP18)&lt;2,0.5,ABS(AP18)&lt;5,1,ABS(AP18)&lt;50,5,ABS(AP18)&lt;100,10,ABS(AP18)&lt;200,20,ABS(AP18)&lt;500,50,ABS(AP18)&lt;1000,100,ABS(AP18)&lt;10000,1000,ABS(AP18)&lt;100000,10000,ABS(AP18)&lt;10000000,100000,ABS(AP18)&lt;10000000,1000000),0)</f>
        <v>0.5</v>
      </c>
      <c r="AR18" s="163" t="s">
        <v>120</v>
      </c>
      <c r="AT18" s="133" t="str">
        <f>_xlfn.IFNA(IF(VLOOKUP(A18,'Wyniki blue collar'!$D$34:$O$83,6,FALSE)="–","–", VLOOKUP(A18,'Wyniki blue collar'!$D$34:$O$83,6,FALSE)),"brak")</f>
        <v>brak</v>
      </c>
      <c r="AU18" s="145" t="str">
        <f>IF(AT18="–","–", _xlfn.IFNA(IF(VLOOKUP(A18,'Wyniki blue collar'!$D$34:$O$83,6,FALSE)&gt;=0,VLOOKUP(A18,'Wyniki blue collar'!$D$34:$O$83,7,FALSE)-VLOOKUP(A18,'Wyniki blue collar'!$D$34:$O$83,6,FALSE),VLOOKUP(A18,'Wyniki blue collar'!$D$34:$O$83,7,FALSE)),"brak"))</f>
        <v>brak</v>
      </c>
      <c r="AV18" s="133" t="str">
        <f>IF(AT18="–","–", _xlfn.IFNA(VLOOKUP(A18,'Wyniki blue collar'!$D$34:$O$83,9,FALSE)-VLOOKUP(A18,'Wyniki blue collar'!$D$34:$O$83,7,FALSE),"brak"))</f>
        <v>brak</v>
      </c>
      <c r="AW18" s="133" t="str">
        <f>_xlfn.IFNA(VLOOKUP(A18,'Wyniki blue collar'!$D$34:$O$83,10,FALSE)-VLOOKUP(A18,'Wyniki blue collar'!$D$34:$O$83,9,FALSE),"brak")</f>
        <v>brak</v>
      </c>
      <c r="AX18" s="133">
        <f t="shared" si="17"/>
        <v>0</v>
      </c>
      <c r="AY18" s="133">
        <f t="shared" si="18"/>
        <v>0</v>
      </c>
      <c r="AZ18" s="133">
        <f t="shared" si="19"/>
        <v>0</v>
      </c>
      <c r="BA18" s="133">
        <f t="shared" si="20"/>
        <v>0</v>
      </c>
      <c r="BB18" s="133" t="str">
        <f>_xlfn.IFNA(IF(VLOOKUP(A18,'Wyniki blue collar'!$D$34:$O$83,4,FALSE)="–",100000000000,VLOOKUP(A18,'Wyniki blue collar'!$D$34:$O$83,4,FALSE)),"brak")</f>
        <v>brak</v>
      </c>
      <c r="BC18" s="133" t="str">
        <f>_xlfn.IFNA(IF(VLOOKUP(A18,'Wyniki blue collar'!$D$34:$O$83,8,FALSE)="–",100000000000,VLOOKUP(A18,'Wyniki blue collar'!$D$34:$O$83,8,FALSE)),"brak")</f>
        <v>brak</v>
      </c>
      <c r="BD18" s="142" t="str">
        <f t="shared" si="21"/>
        <v>brak</v>
      </c>
      <c r="BE18" s="141">
        <f t="shared" si="22"/>
        <v>0</v>
      </c>
      <c r="BF18" s="141">
        <f t="shared" si="23"/>
        <v>0</v>
      </c>
      <c r="BG18" s="136">
        <f t="shared" si="24"/>
        <v>0</v>
      </c>
      <c r="BH18" s="151" t="s">
        <v>112</v>
      </c>
      <c r="BI18" s="152">
        <v>17</v>
      </c>
      <c r="BJ18" s="148">
        <f>IFERROR(MIN(AT18,BB18,BC18,'Baza wyników'!AT249),0)</f>
        <v>0</v>
      </c>
      <c r="BK18" s="141" cm="1">
        <f t="array" ref="BK18">_xlfn.IFS(AND(BB18=100000000000,BC18=100000000000),IFERROR(MAX(AW18,BA18,'Baza wyników'!AT293),0),BC18=100000000000,IFERROR(MAX(AW18,BA18,BB18,'Baza wyników'!AT293),0),BB18=100000000000,IFERROR(MAX(AW18,BA18,BC18,'Baza wyników'!AT293),0),AND(BB18&lt;&gt;100000000000,BC18&lt;&gt;100000000000),IFERROR(MAX(AW18,BA18,BB18,BC18,'Baza wyników'!AT293),0))</f>
        <v>0</v>
      </c>
      <c r="BL18" s="159">
        <f t="shared" si="25"/>
        <v>0</v>
      </c>
      <c r="BM18" s="158" cm="1">
        <f t="array" ref="BM18">IFERROR(_xlfn.IFS(ABS(BL18)&lt;2,0.5,ABS(BL18)&lt;5,1,ABS(BL18)&lt;50,5,ABS(BL18)&lt;100,10,ABS(BL18)&lt;200,20,ABS(BL18)&lt;500,50,ABS(BL18)&lt;1000,100,ABS(BL18)&lt;10000,1000,ABS(BL18)&lt;100000,10000,ABS(BL18)&lt;10000000,100000,ABS(BL18)&lt;10000000,1000000),0)</f>
        <v>0.5</v>
      </c>
      <c r="BN18" s="167" t="s">
        <v>121</v>
      </c>
    </row>
    <row r="19" spans="1:66" x14ac:dyDescent="0.25">
      <c r="A19" t="s">
        <v>160</v>
      </c>
      <c r="B19" s="133">
        <f>VLOOKUP(A19,'Wyniki ogólne'!$D$34:$O$129,6,FALSE)</f>
        <v>5</v>
      </c>
      <c r="C19" s="145">
        <f>IF(VLOOKUP(A19,'Wyniki ogólne'!$D$34:$O$129,6,FALSE)="–","–",IF(VLOOKUP(A19,'Wyniki ogólne'!$D$34:$O$129,6,FALSE)&gt;=0,VLOOKUP(A19,'Wyniki ogólne'!$D$34:$O$129,7,FALSE)-VLOOKUP(A19,'Wyniki ogólne'!$D$34:$O$129,6,FALSE),VLOOKUP(A19,'Wyniki ogólne'!$D$34:$O$129,7,FALSE)))</f>
        <v>20</v>
      </c>
      <c r="D19" s="133">
        <f>IF(VLOOKUP(A19,'Wyniki ogólne'!$D$34:$O$129,6,FALSE)="–","–",VLOOKUP(A19,'Wyniki ogólne'!$D$34:$O$129,9,FALSE)-VLOOKUP(A19,'Wyniki ogólne'!$D$34:$O$129,7,FALSE))</f>
        <v>50</v>
      </c>
      <c r="E19" s="133">
        <f>IF(VLOOKUP(A19,'Wyniki ogólne'!$D$34:$O$129,6,FALSE)="–","–",VLOOKUP(A19,'Wyniki ogólne'!$D$34:$O$129,10,FALSE)-VLOOKUP(A19,'Wyniki ogólne'!$D$34:$O$129,9,FALSE))</f>
        <v>20</v>
      </c>
      <c r="F19" s="133">
        <f t="shared" si="1"/>
        <v>5</v>
      </c>
      <c r="G19" s="133">
        <f t="shared" si="2"/>
        <v>25</v>
      </c>
      <c r="H19" s="133">
        <f t="shared" si="3"/>
        <v>75</v>
      </c>
      <c r="I19" s="133">
        <f t="shared" si="4"/>
        <v>95</v>
      </c>
      <c r="J19" s="133">
        <f>IF(VLOOKUP(A19,'Wyniki ogólne'!$D$34:$O$130,4,FALSE)="–",100000000000,VLOOKUP(A19,'Wyniki ogólne'!$D$34:$O$130,4,FALSE))</f>
        <v>100000000000</v>
      </c>
      <c r="K19" s="133">
        <f>IF(VLOOKUP(A19,'Wyniki ogólne'!$D$34:$O$130,8,FALSE)="–",100000000000,VLOOKUP(A19,'Wyniki ogólne'!$D$34:$O$130,8,FALSE))</f>
        <v>50</v>
      </c>
      <c r="L19" s="142">
        <f>K19</f>
        <v>50</v>
      </c>
      <c r="M19" s="141">
        <f t="shared" si="6"/>
        <v>0</v>
      </c>
      <c r="N19" s="141">
        <f t="shared" si="7"/>
        <v>100</v>
      </c>
      <c r="O19" s="136">
        <f t="shared" si="8"/>
        <v>10</v>
      </c>
      <c r="P19" s="151" t="s">
        <v>112</v>
      </c>
      <c r="Q19" s="152">
        <v>18</v>
      </c>
      <c r="R19" s="148">
        <f>IFERROR(MIN(B19,J19,K19,'Baza wyników'!AR250),0)</f>
        <v>5</v>
      </c>
      <c r="S19" s="149" cm="1">
        <f t="array" ref="S19">_xlfn.IFS(AND(J19=100000000000,K19=100000000000),IFERROR(MAX(E19,I19,'Baza wyników'!AR294),0),J19=100000000000,IFERROR(MAX(E19,I19,K19,'Baza wyników'!AR294),0),K19=100000000000,IFERROR(MAX(E19,I19,J19,'Baza wyników'!AR294),0),AND(J19&lt;&gt;100000000000,K19&lt;&gt;100000000000),IFERROR(MAX(E19,I19,J19,K19,'Baza wyników'!AR294),0))</f>
        <v>95</v>
      </c>
      <c r="T19" s="159">
        <f t="shared" si="9"/>
        <v>90</v>
      </c>
      <c r="U19" s="158" cm="1">
        <f t="array" ref="U19">IFERROR(_xlfn.IFS(ABS(T19)&lt;2,0.5,ABS(T19)&lt;5,1,ABS(T19)&lt;50,5,ABS(T19)&lt;100,10,ABS(T19)&lt;200,20,ABS(T19)&lt;500,50,ABS(T19)&lt;1000,100,ABS(T19)&lt;10000,1000,ABS(T19)&lt;100000,10000,ABS(T19)&lt;10000000,100000,ABS(T19)&lt;10000000,1000000,ABS(T19)&lt;20000000,2000000,ABS(T19)&lt;30000000,3000000,ABS(T19)&lt;40000000,4000000,ABS(T19)&lt;50000000,5000000,ABS(T19)&lt;60000000,6000000,ABS(T19)&lt;70000000,7000000,ABS(T19)&lt;80000000,8000000,ABS(T19)&lt;90000000,9000000,ABS(T19)&lt;100000000,10000000),0)</f>
        <v>10</v>
      </c>
      <c r="V19" s="153" t="s">
        <v>118</v>
      </c>
      <c r="W19" s="139"/>
      <c r="X19" s="133" t="str">
        <f>_xlfn.IFNA(IF(VLOOKUP(A19,'Wyniki white collar'!$D$34:$O$83,6,FALSE)="–","–", VLOOKUP(A19,'Wyniki white collar'!$D$34:$O$83,6,FALSE)),"brak")</f>
        <v>brak</v>
      </c>
      <c r="Y19" s="145" t="str">
        <f>IF(X19="–","–", _xlfn.IFNA(IF(VLOOKUP(A19,'Wyniki white collar'!$D$34:$O$83,6,FALSE)&gt;=0,VLOOKUP(A19,'Wyniki white collar'!$D$34:$O$83,7,FALSE)-VLOOKUP(A19,'Wyniki white collar'!$D$34:$O$83,6,FALSE),VLOOKUP(A19,'Wyniki white collar'!$D$34:$O$83,7,FALSE)),"brak"))</f>
        <v>brak</v>
      </c>
      <c r="Z19" s="133" t="str">
        <f>IF(X19="–","–", _xlfn.IFNA(VLOOKUP(A19,'Wyniki white collar'!$D$34:$O$83,9,FALSE)-VLOOKUP(A19,'Wyniki white collar'!$D$34:$O$83,7,FALSE),"brak"))</f>
        <v>brak</v>
      </c>
      <c r="AA19" s="133" t="str">
        <f>IF(X19="–","–", _xlfn.IFNA(VLOOKUP(A19,'Wyniki white collar'!$D$34:$O$83,10,FALSE)-VLOOKUP(A19,'Wyniki white collar'!$D$34:$O$83,9,FALSE),"brak"))</f>
        <v>brak</v>
      </c>
      <c r="AB19" s="133">
        <f t="shared" si="0"/>
        <v>0</v>
      </c>
      <c r="AC19" s="133">
        <f t="shared" si="10"/>
        <v>0</v>
      </c>
      <c r="AD19" s="133">
        <f t="shared" si="52"/>
        <v>0</v>
      </c>
      <c r="AE19" s="133">
        <f t="shared" si="11"/>
        <v>0</v>
      </c>
      <c r="AF19" s="133" t="str">
        <f>_xlfn.IFNA(IF(VLOOKUP(A19,'Wyniki white collar'!$D$34:$O$83,4,FALSE)="–",100000000000,VLOOKUP(A19,'Wyniki white collar'!$D$34:$O$83,4,FALSE)),"brak")</f>
        <v>brak</v>
      </c>
      <c r="AG19" s="133" t="str">
        <f>_xlfn.IFNA(IF(VLOOKUP(A19,'Wyniki white collar'!$D$34:$O$83,8,FALSE)="–",100000000000,VLOOKUP(A19,'Wyniki white collar'!$D$34:$O$83,8,FALSE)),"brak")</f>
        <v>brak</v>
      </c>
      <c r="AH19" s="142" t="str">
        <f t="shared" si="12"/>
        <v>brak</v>
      </c>
      <c r="AI19" s="141">
        <f t="shared" si="13"/>
        <v>0</v>
      </c>
      <c r="AJ19" s="141">
        <f t="shared" si="14"/>
        <v>0</v>
      </c>
      <c r="AK19" s="136">
        <f t="shared" si="15"/>
        <v>0</v>
      </c>
      <c r="AL19" s="151" t="s">
        <v>112</v>
      </c>
      <c r="AM19" s="152">
        <v>18</v>
      </c>
      <c r="AN19" s="148">
        <f>IFERROR(MIN(X19,AF19,AG19,'Baza wyników'!AS250),0)</f>
        <v>0</v>
      </c>
      <c r="AO19" s="141" cm="1">
        <f t="array" ref="AO19">_xlfn.IFS(AND(AF19=100000000000,AG19=100000000000),IFERROR(MAX(AA19,AE19,'Baza wyników'!AS294),0),AF19=100000000000,IFERROR(MAX(AA19,AE19,AG19,'Baza wyników'!AS294),0),AG19=100000000000,IFERROR(MAX(AA19,AE19,AF19,'Baza wyników'!AS294),0),AND(AF19&lt;&gt;100000000000,AG19&lt;&gt;100000000000),IFERROR(MAX(AA19,AE19,AF19,AG19,'Baza wyników'!AS294),0))</f>
        <v>0</v>
      </c>
      <c r="AP19" s="159">
        <f t="shared" si="16"/>
        <v>0</v>
      </c>
      <c r="AQ19" s="158" cm="1">
        <f t="array" ref="AQ19">IFERROR(_xlfn.IFS(ABS(AP19)&lt;2,0.5,ABS(AP19)&lt;5,1,ABS(AP19)&lt;50,5,ABS(AP19)&lt;100,10,ABS(AP19)&lt;200,20,ABS(AP19)&lt;500,50,ABS(AP19)&lt;1000,100,ABS(AP19)&lt;10000,1000,ABS(AP19)&lt;100000,10000,ABS(AP19)&lt;10000000,100000,ABS(AP19)&lt;10000000,1000000),0)</f>
        <v>0.5</v>
      </c>
      <c r="AR19" s="163" t="s">
        <v>120</v>
      </c>
      <c r="AT19" s="133" t="str">
        <f>_xlfn.IFNA(IF(VLOOKUP(A19,'Wyniki blue collar'!$D$34:$O$83,6,FALSE)="–","–", VLOOKUP(A19,'Wyniki blue collar'!$D$34:$O$83,6,FALSE)),"brak")</f>
        <v>brak</v>
      </c>
      <c r="AU19" s="145" t="str">
        <f>IF(AT19="–","–", _xlfn.IFNA(IF(VLOOKUP(A19,'Wyniki blue collar'!$D$34:$O$83,6,FALSE)&gt;=0,VLOOKUP(A19,'Wyniki blue collar'!$D$34:$O$83,7,FALSE)-VLOOKUP(A19,'Wyniki blue collar'!$D$34:$O$83,6,FALSE),VLOOKUP(A19,'Wyniki blue collar'!$D$34:$O$83,7,FALSE)),"brak"))</f>
        <v>brak</v>
      </c>
      <c r="AV19" s="133" t="str">
        <f>IF(AT19="–","–", _xlfn.IFNA(VLOOKUP(A19,'Wyniki blue collar'!$D$34:$O$83,9,FALSE)-VLOOKUP(A19,'Wyniki blue collar'!$D$34:$O$83,7,FALSE),"brak"))</f>
        <v>brak</v>
      </c>
      <c r="AW19" s="133" t="str">
        <f>_xlfn.IFNA(VLOOKUP(A19,'Wyniki blue collar'!$D$34:$O$83,10,FALSE)-VLOOKUP(A19,'Wyniki blue collar'!$D$34:$O$83,9,FALSE),"brak")</f>
        <v>brak</v>
      </c>
      <c r="AX19" s="133">
        <f t="shared" si="17"/>
        <v>0</v>
      </c>
      <c r="AY19" s="133">
        <f t="shared" si="18"/>
        <v>0</v>
      </c>
      <c r="AZ19" s="133">
        <f t="shared" si="19"/>
        <v>0</v>
      </c>
      <c r="BA19" s="133">
        <f t="shared" si="20"/>
        <v>0</v>
      </c>
      <c r="BB19" s="133" t="str">
        <f>_xlfn.IFNA(IF(VLOOKUP(A19,'Wyniki blue collar'!$D$34:$O$83,4,FALSE)="–",100000000000,VLOOKUP(A19,'Wyniki blue collar'!$D$34:$O$83,4,FALSE)),"brak")</f>
        <v>brak</v>
      </c>
      <c r="BC19" s="133" t="str">
        <f>_xlfn.IFNA(IF(VLOOKUP(A19,'Wyniki blue collar'!$D$34:$O$83,8,FALSE)="–",100000000000,VLOOKUP(A19,'Wyniki blue collar'!$D$34:$O$83,8,FALSE)),"brak")</f>
        <v>brak</v>
      </c>
      <c r="BD19" s="142" t="str">
        <f t="shared" si="21"/>
        <v>brak</v>
      </c>
      <c r="BE19" s="141">
        <f t="shared" si="22"/>
        <v>0</v>
      </c>
      <c r="BF19" s="141">
        <f t="shared" si="23"/>
        <v>0</v>
      </c>
      <c r="BG19" s="136">
        <f t="shared" si="24"/>
        <v>0</v>
      </c>
      <c r="BH19" s="151" t="s">
        <v>112</v>
      </c>
      <c r="BI19" s="152">
        <v>18</v>
      </c>
      <c r="BJ19" s="148">
        <f>IFERROR(MIN(AT19,BB19,BC19,'Baza wyników'!AT250),0)</f>
        <v>0</v>
      </c>
      <c r="BK19" s="141" cm="1">
        <f t="array" ref="BK19">_xlfn.IFS(AND(BB19=100000000000,BC19=100000000000),IFERROR(MAX(AW19,BA19,'Baza wyników'!AT294),0),BC19=100000000000,IFERROR(MAX(AW19,BA19,BB19,'Baza wyników'!AT294),0),BB19=100000000000,IFERROR(MAX(AW19,BA19,BC19,'Baza wyników'!AT294),0),AND(BB19&lt;&gt;100000000000,BC19&lt;&gt;100000000000),IFERROR(MAX(AW19,BA19,BB19,BC19,'Baza wyników'!AT294),0))</f>
        <v>0</v>
      </c>
      <c r="BL19" s="159">
        <f t="shared" si="25"/>
        <v>0</v>
      </c>
      <c r="BM19" s="158" cm="1">
        <f t="array" ref="BM19">IFERROR(_xlfn.IFS(ABS(BL19)&lt;2,0.5,ABS(BL19)&lt;5,1,ABS(BL19)&lt;50,5,ABS(BL19)&lt;100,10,ABS(BL19)&lt;200,20,ABS(BL19)&lt;500,50,ABS(BL19)&lt;1000,100,ABS(BL19)&lt;10000,1000,ABS(BL19)&lt;100000,10000,ABS(BL19)&lt;10000000,100000,ABS(BL19)&lt;10000000,1000000),0)</f>
        <v>0.5</v>
      </c>
      <c r="BN19" s="167" t="s">
        <v>121</v>
      </c>
    </row>
    <row r="20" spans="1:66" x14ac:dyDescent="0.25">
      <c r="A20" t="s">
        <v>162</v>
      </c>
      <c r="B20" s="133">
        <f>VLOOKUP(A20,'Wyniki ogólne'!$D$34:$O$129,6,FALSE)</f>
        <v>5</v>
      </c>
      <c r="C20" s="145">
        <f>IF(VLOOKUP(A20,'Wyniki ogólne'!$D$34:$O$129,6,FALSE)="–","–",IF(VLOOKUP(A20,'Wyniki ogólne'!$D$34:$O$129,6,FALSE)&gt;=0,VLOOKUP(A20,'Wyniki ogólne'!$D$34:$O$129,7,FALSE)-VLOOKUP(A20,'Wyniki ogólne'!$D$34:$O$129,6,FALSE),VLOOKUP(A20,'Wyniki ogólne'!$D$34:$O$129,7,FALSE)))</f>
        <v>20</v>
      </c>
      <c r="D20" s="133">
        <f>IF(VLOOKUP(A20,'Wyniki ogólne'!$D$34:$O$129,6,FALSE)="–","–",VLOOKUP(A20,'Wyniki ogólne'!$D$34:$O$129,9,FALSE)-VLOOKUP(A20,'Wyniki ogólne'!$D$34:$O$129,7,FALSE))</f>
        <v>50</v>
      </c>
      <c r="E20" s="133">
        <f>IF(VLOOKUP(A20,'Wyniki ogólne'!$D$34:$O$129,6,FALSE)="–","–",VLOOKUP(A20,'Wyniki ogólne'!$D$34:$O$129,10,FALSE)-VLOOKUP(A20,'Wyniki ogólne'!$D$34:$O$129,9,FALSE))</f>
        <v>20</v>
      </c>
      <c r="F20" s="133">
        <f t="shared" si="1"/>
        <v>5</v>
      </c>
      <c r="G20" s="133">
        <f t="shared" si="2"/>
        <v>25</v>
      </c>
      <c r="H20" s="133">
        <f t="shared" si="3"/>
        <v>75</v>
      </c>
      <c r="I20" s="133">
        <f t="shared" si="4"/>
        <v>95</v>
      </c>
      <c r="J20" s="133">
        <f>IF(VLOOKUP(A20,'Wyniki ogólne'!$D$34:$O$130,4,FALSE)="–",100000000000,VLOOKUP(A20,'Wyniki ogólne'!$D$34:$O$130,4,FALSE))</f>
        <v>100000000000</v>
      </c>
      <c r="K20" s="133">
        <f>IF(VLOOKUP(A20,'Wyniki ogólne'!$D$34:$O$130,8,FALSE)="–",100000000000,VLOOKUP(A20,'Wyniki ogólne'!$D$34:$O$130,8,FALSE))</f>
        <v>50</v>
      </c>
      <c r="L20" s="143">
        <f t="shared" si="5"/>
        <v>50</v>
      </c>
      <c r="M20" s="141">
        <f t="shared" si="6"/>
        <v>0</v>
      </c>
      <c r="N20" s="141">
        <f t="shared" si="7"/>
        <v>100</v>
      </c>
      <c r="O20" s="136">
        <f t="shared" si="8"/>
        <v>10</v>
      </c>
      <c r="P20" s="154" t="s">
        <v>112</v>
      </c>
      <c r="Q20" s="152">
        <v>19</v>
      </c>
      <c r="R20" s="148">
        <f>IFERROR(MIN(B20,J20,K20,'Baza wyników'!AR251),0)</f>
        <v>5</v>
      </c>
      <c r="S20" s="149" cm="1">
        <f t="array" ref="S20">_xlfn.IFS(AND(J20=100000000000,K20=100000000000),IFERROR(MAX(E20,I20,'Baza wyników'!AR295),0),J20=100000000000,IFERROR(MAX(E20,I20,K20,'Baza wyników'!AR295),0),K20=100000000000,IFERROR(MAX(E20,I20,J20,'Baza wyników'!AR295),0),AND(J20&lt;&gt;100000000000,K20&lt;&gt;100000000000),IFERROR(MAX(E20,I20,J20,K20,'Baza wyników'!AR295),0))</f>
        <v>95</v>
      </c>
      <c r="T20" s="160">
        <f t="shared" si="9"/>
        <v>90</v>
      </c>
      <c r="U20" s="158" cm="1">
        <f t="array" ref="U20">IFERROR(_xlfn.IFS(ABS(T20)&lt;2,0.5,ABS(T20)&lt;5,1,ABS(T20)&lt;50,5,ABS(T20)&lt;100,10,ABS(T20)&lt;200,20,ABS(T20)&lt;500,50,ABS(T20)&lt;1000,100,ABS(T20)&lt;10000,1000,ABS(T20)&lt;100000,10000,ABS(T20)&lt;10000000,100000,ABS(T20)&lt;10000000,1000000,ABS(T20)&lt;20000000,2000000,ABS(T20)&lt;30000000,3000000,ABS(T20)&lt;40000000,4000000,ABS(T20)&lt;50000000,5000000,ABS(T20)&lt;60000000,6000000,ABS(T20)&lt;70000000,7000000,ABS(T20)&lt;80000000,8000000,ABS(T20)&lt;90000000,9000000,ABS(T20)&lt;100000000,10000000),0)</f>
        <v>10</v>
      </c>
      <c r="V20" s="156" t="s">
        <v>118</v>
      </c>
      <c r="W20" s="139"/>
      <c r="X20" s="133" t="str">
        <f>_xlfn.IFNA(IF(VLOOKUP(A20,'Wyniki white collar'!$D$34:$O$83,6,FALSE)="–","–", VLOOKUP(A20,'Wyniki white collar'!$D$34:$O$83,6,FALSE)),"brak")</f>
        <v>brak</v>
      </c>
      <c r="Y20" s="145" t="str">
        <f>IF(X20="–","–", _xlfn.IFNA(IF(VLOOKUP(A20,'Wyniki white collar'!$D$34:$O$83,6,FALSE)&gt;=0,VLOOKUP(A20,'Wyniki white collar'!$D$34:$O$83,7,FALSE)-VLOOKUP(A20,'Wyniki white collar'!$D$34:$O$83,6,FALSE),VLOOKUP(A20,'Wyniki white collar'!$D$34:$O$83,7,FALSE)),"brak"))</f>
        <v>brak</v>
      </c>
      <c r="Z20" s="133" t="str">
        <f>IF(X20="–","–", _xlfn.IFNA(VLOOKUP(A20,'Wyniki white collar'!$D$34:$O$83,9,FALSE)-VLOOKUP(A20,'Wyniki white collar'!$D$34:$O$83,7,FALSE),"brak"))</f>
        <v>brak</v>
      </c>
      <c r="AA20" s="133" t="str">
        <f>IF(X20="–","–", _xlfn.IFNA(VLOOKUP(A20,'Wyniki white collar'!$D$34:$O$83,10,FALSE)-VLOOKUP(A20,'Wyniki white collar'!$D$34:$O$83,9,FALSE),"brak"))</f>
        <v>brak</v>
      </c>
      <c r="AB20" s="133">
        <f t="shared" si="0"/>
        <v>0</v>
      </c>
      <c r="AC20" s="133">
        <f t="shared" si="10"/>
        <v>0</v>
      </c>
      <c r="AD20" s="133">
        <f t="shared" si="52"/>
        <v>0</v>
      </c>
      <c r="AE20" s="133">
        <f t="shared" si="11"/>
        <v>0</v>
      </c>
      <c r="AF20" s="133" t="str">
        <f>_xlfn.IFNA(IF(VLOOKUP(A20,'Wyniki white collar'!$D$34:$O$83,4,FALSE)="–",100000000000,VLOOKUP(A20,'Wyniki white collar'!$D$34:$O$83,4,FALSE)),"brak")</f>
        <v>brak</v>
      </c>
      <c r="AG20" s="133" t="str">
        <f>_xlfn.IFNA(IF(VLOOKUP(A20,'Wyniki white collar'!$D$34:$O$83,8,FALSE)="–",100000000000,VLOOKUP(A20,'Wyniki white collar'!$D$34:$O$83,8,FALSE)),"brak")</f>
        <v>brak</v>
      </c>
      <c r="AH20" s="142" t="str">
        <f t="shared" si="12"/>
        <v>brak</v>
      </c>
      <c r="AI20" s="141">
        <f t="shared" si="13"/>
        <v>0</v>
      </c>
      <c r="AJ20" s="141">
        <f t="shared" si="14"/>
        <v>0</v>
      </c>
      <c r="AK20" s="136">
        <f t="shared" si="15"/>
        <v>0</v>
      </c>
      <c r="AL20" s="154" t="s">
        <v>112</v>
      </c>
      <c r="AM20" s="152">
        <v>19</v>
      </c>
      <c r="AN20" s="148">
        <f>IFERROR(MIN(X20,AF20,AG20,'Baza wyników'!AS251),0)</f>
        <v>0</v>
      </c>
      <c r="AO20" s="141" cm="1">
        <f t="array" ref="AO20">_xlfn.IFS(AND(AF20=100000000000,AG20=100000000000),IFERROR(MAX(AA20,AE20,'Baza wyników'!AS295),0),AF20=100000000000,IFERROR(MAX(AA20,AE20,AG20,'Baza wyników'!AS295),0),AG20=100000000000,IFERROR(MAX(AA20,AE20,AF20,'Baza wyników'!AS295),0),AND(AF20&lt;&gt;100000000000,AG20&lt;&gt;100000000000),IFERROR(MAX(AA20,AE20,AF20,AG20,'Baza wyników'!AS295),0))</f>
        <v>0</v>
      </c>
      <c r="AP20" s="160">
        <f t="shared" si="16"/>
        <v>0</v>
      </c>
      <c r="AQ20" s="158" cm="1">
        <f t="array" ref="AQ20">IFERROR(_xlfn.IFS(ABS(AP20)&lt;2,0.5,ABS(AP20)&lt;5,1,ABS(AP20)&lt;50,5,ABS(AP20)&lt;100,10,ABS(AP20)&lt;200,20,ABS(AP20)&lt;500,50,ABS(AP20)&lt;1000,100,ABS(AP20)&lt;10000,1000,ABS(AP20)&lt;100000,10000,ABS(AP20)&lt;10000000,100000,ABS(AP20)&lt;10000000,1000000),0)</f>
        <v>0.5</v>
      </c>
      <c r="AR20" s="164" t="s">
        <v>120</v>
      </c>
      <c r="AT20" s="133" t="str">
        <f>_xlfn.IFNA(IF(VLOOKUP(A20,'Wyniki blue collar'!$D$34:$O$83,6,FALSE)="–","–", VLOOKUP(A20,'Wyniki blue collar'!$D$34:$O$83,6,FALSE)),"brak")</f>
        <v>brak</v>
      </c>
      <c r="AU20" s="145" t="str">
        <f>IF(AT20="–","–", _xlfn.IFNA(IF(VLOOKUP(A20,'Wyniki blue collar'!$D$34:$O$83,6,FALSE)&gt;=0,VLOOKUP(A20,'Wyniki blue collar'!$D$34:$O$83,7,FALSE)-VLOOKUP(A20,'Wyniki blue collar'!$D$34:$O$83,6,FALSE),VLOOKUP(A20,'Wyniki blue collar'!$D$34:$O$83,7,FALSE)),"brak"))</f>
        <v>brak</v>
      </c>
      <c r="AV20" s="133" t="str">
        <f>IF(AT20="–","–", _xlfn.IFNA(VLOOKUP(A20,'Wyniki blue collar'!$D$34:$O$83,9,FALSE)-VLOOKUP(A20,'Wyniki blue collar'!$D$34:$O$83,7,FALSE),"brak"))</f>
        <v>brak</v>
      </c>
      <c r="AW20" s="133" t="str">
        <f>_xlfn.IFNA(VLOOKUP(A20,'Wyniki blue collar'!$D$34:$O$83,10,FALSE)-VLOOKUP(A20,'Wyniki blue collar'!$D$34:$O$83,9,FALSE),"brak")</f>
        <v>brak</v>
      </c>
      <c r="AX20" s="133">
        <f t="shared" si="17"/>
        <v>0</v>
      </c>
      <c r="AY20" s="133">
        <f t="shared" si="18"/>
        <v>0</v>
      </c>
      <c r="AZ20" s="133">
        <f t="shared" si="19"/>
        <v>0</v>
      </c>
      <c r="BA20" s="133">
        <f t="shared" si="20"/>
        <v>0</v>
      </c>
      <c r="BB20" s="133" t="str">
        <f>_xlfn.IFNA(IF(VLOOKUP(A20,'Wyniki blue collar'!$D$34:$O$83,4,FALSE)="–",100000000000,VLOOKUP(A20,'Wyniki blue collar'!$D$34:$O$83,4,FALSE)),"brak")</f>
        <v>brak</v>
      </c>
      <c r="BC20" s="133" t="str">
        <f>_xlfn.IFNA(IF(VLOOKUP(A20,'Wyniki blue collar'!$D$34:$O$83,8,FALSE)="–",100000000000,VLOOKUP(A20,'Wyniki blue collar'!$D$34:$O$83,8,FALSE)),"brak")</f>
        <v>brak</v>
      </c>
      <c r="BD20" s="142" t="str">
        <f t="shared" si="21"/>
        <v>brak</v>
      </c>
      <c r="BE20" s="141">
        <f t="shared" si="22"/>
        <v>0</v>
      </c>
      <c r="BF20" s="141">
        <f t="shared" si="23"/>
        <v>0</v>
      </c>
      <c r="BG20" s="136">
        <f t="shared" si="24"/>
        <v>0</v>
      </c>
      <c r="BH20" s="154" t="s">
        <v>112</v>
      </c>
      <c r="BI20" s="152">
        <v>19</v>
      </c>
      <c r="BJ20" s="148">
        <f>IFERROR(MIN(AT20,BB20,BC20,'Baza wyników'!AT251),0)</f>
        <v>0</v>
      </c>
      <c r="BK20" s="141" cm="1">
        <f t="array" ref="BK20">_xlfn.IFS(AND(BB20=100000000000,BC20=100000000000),IFERROR(MAX(AW20,BA20,'Baza wyników'!AT295),0),BC20=100000000000,IFERROR(MAX(AW20,BA20,BB20,'Baza wyników'!AT295),0),BB20=100000000000,IFERROR(MAX(AW20,BA20,BC20,'Baza wyników'!AT295),0),AND(BB20&lt;&gt;100000000000,BC20&lt;&gt;100000000000),IFERROR(MAX(AW20,BA20,BB20,BC20,'Baza wyników'!AT295),0))</f>
        <v>0</v>
      </c>
      <c r="BL20" s="160">
        <f t="shared" si="25"/>
        <v>0</v>
      </c>
      <c r="BM20" s="158" cm="1">
        <f t="array" ref="BM20">IFERROR(_xlfn.IFS(ABS(BL20)&lt;2,0.5,ABS(BL20)&lt;5,1,ABS(BL20)&lt;50,5,ABS(BL20)&lt;100,10,ABS(BL20)&lt;200,20,ABS(BL20)&lt;500,50,ABS(BL20)&lt;1000,100,ABS(BL20)&lt;10000,1000,ABS(BL20)&lt;100000,10000,ABS(BL20)&lt;10000000,100000,ABS(BL20)&lt;10000000,1000000),0)</f>
        <v>0.5</v>
      </c>
      <c r="BN20" s="168" t="s">
        <v>121</v>
      </c>
    </row>
    <row r="21" spans="1:66" x14ac:dyDescent="0.25">
      <c r="A21" t="s">
        <v>163</v>
      </c>
      <c r="B21" s="133">
        <f>VLOOKUP(A21,'Wyniki ogólne'!$D$34:$O$129,6,FALSE)</f>
        <v>5</v>
      </c>
      <c r="C21" s="145">
        <f>IF(VLOOKUP(A21,'Wyniki ogólne'!$D$34:$O$129,6,FALSE)="–","–",IF(VLOOKUP(A21,'Wyniki ogólne'!$D$34:$O$129,6,FALSE)&gt;=0,VLOOKUP(A21,'Wyniki ogólne'!$D$34:$O$129,7,FALSE)-VLOOKUP(A21,'Wyniki ogólne'!$D$34:$O$129,6,FALSE),VLOOKUP(A21,'Wyniki ogólne'!$D$34:$O$129,7,FALSE)))</f>
        <v>20</v>
      </c>
      <c r="D21" s="133">
        <f>IF(VLOOKUP(A21,'Wyniki ogólne'!$D$34:$O$129,6,FALSE)="–","–",VLOOKUP(A21,'Wyniki ogólne'!$D$34:$O$129,9,FALSE)-VLOOKUP(A21,'Wyniki ogólne'!$D$34:$O$129,7,FALSE))</f>
        <v>50</v>
      </c>
      <c r="E21" s="133">
        <f>IF(VLOOKUP(A21,'Wyniki ogólne'!$D$34:$O$129,6,FALSE)="–","–",VLOOKUP(A21,'Wyniki ogólne'!$D$34:$O$129,10,FALSE)-VLOOKUP(A21,'Wyniki ogólne'!$D$34:$O$129,9,FALSE))</f>
        <v>20</v>
      </c>
      <c r="F21" s="133">
        <f t="shared" si="1"/>
        <v>5</v>
      </c>
      <c r="G21" s="133">
        <f t="shared" si="2"/>
        <v>25</v>
      </c>
      <c r="H21" s="133">
        <f t="shared" si="3"/>
        <v>75</v>
      </c>
      <c r="I21" s="133">
        <f t="shared" si="4"/>
        <v>95</v>
      </c>
      <c r="J21" s="133">
        <f>IF(VLOOKUP(A21,'Wyniki ogólne'!$D$34:$O$130,4,FALSE)="–",100000000000,VLOOKUP(A21,'Wyniki ogólne'!$D$34:$O$130,4,FALSE))</f>
        <v>100000000000</v>
      </c>
      <c r="K21" s="133">
        <f>IF(VLOOKUP(A21,'Wyniki ogólne'!$D$34:$O$130,8,FALSE)="–",100000000000,VLOOKUP(A21,'Wyniki ogólne'!$D$34:$O$130,8,FALSE))</f>
        <v>50</v>
      </c>
      <c r="L21" s="143">
        <f t="shared" ref="L21" si="53">K21</f>
        <v>50</v>
      </c>
      <c r="M21" s="141">
        <f t="shared" si="6"/>
        <v>0</v>
      </c>
      <c r="N21" s="141">
        <f t="shared" si="7"/>
        <v>100</v>
      </c>
      <c r="O21" s="136">
        <f t="shared" si="8"/>
        <v>10</v>
      </c>
      <c r="P21" s="146" t="s">
        <v>109</v>
      </c>
      <c r="Q21" s="147">
        <v>20</v>
      </c>
      <c r="R21" s="148">
        <f>IFERROR(MIN(B21,J21,K21,'Baza wyników'!AR252),0)</f>
        <v>5</v>
      </c>
      <c r="S21" s="149" cm="1">
        <f t="array" ref="S21">_xlfn.IFS(AND(J21=100000000000,K21=100000000000),IFERROR(MAX(E21,I21,'Baza wyników'!AR296),0),J21=100000000000,IFERROR(MAX(E21,I21,K21,'Baza wyników'!AR296),0),K21=100000000000,IFERROR(MAX(E21,I21,J21,'Baza wyników'!AR296),0),AND(J21&lt;&gt;100000000000,K21&lt;&gt;100000000000),IFERROR(MAX(E21,I21,J21,K21,'Baza wyników'!AR296),0))</f>
        <v>95</v>
      </c>
      <c r="T21" s="157">
        <f t="shared" si="9"/>
        <v>90</v>
      </c>
      <c r="U21" s="158" cm="1">
        <f t="array" ref="U21">IFERROR(_xlfn.IFS(ABS(T21)&lt;2,0.5,ABS(T21)&lt;5,1,ABS(T21)&lt;50,5,ABS(T21)&lt;100,10,ABS(T21)&lt;200,20,ABS(T21)&lt;500,50,ABS(T21)&lt;1000,100,ABS(T21)&lt;10000,1000,ABS(T21)&lt;100000,10000,ABS(T21)&lt;10000000,100000,ABS(T21)&lt;10000000,1000000,ABS(T21)&lt;20000000,2000000,ABS(T21)&lt;30000000,3000000,ABS(T21)&lt;40000000,4000000,ABS(T21)&lt;50000000,5000000,ABS(T21)&lt;60000000,6000000,ABS(T21)&lt;70000000,7000000,ABS(T21)&lt;80000000,8000000,ABS(T21)&lt;90000000,9000000,ABS(T21)&lt;100000000,10000000),0)</f>
        <v>10</v>
      </c>
      <c r="V21" s="150" t="s">
        <v>118</v>
      </c>
      <c r="W21" s="139"/>
      <c r="X21" s="133">
        <f>_xlfn.IFNA(IF(VLOOKUP(A21,'Wyniki white collar'!$D$34:$O$83,6,FALSE)="–","–", VLOOKUP(A21,'Wyniki white collar'!$D$34:$O$83,6,FALSE)),"brak")</f>
        <v>5</v>
      </c>
      <c r="Y21" s="145">
        <f>IF(X21="–","–", _xlfn.IFNA(IF(VLOOKUP(A21,'Wyniki white collar'!$D$34:$O$83,6,FALSE)&gt;=0,VLOOKUP(A21,'Wyniki white collar'!$D$34:$O$83,7,FALSE)-VLOOKUP(A21,'Wyniki white collar'!$D$34:$O$83,6,FALSE),VLOOKUP(A21,'Wyniki white collar'!$D$34:$O$83,7,FALSE)),"brak"))</f>
        <v>20</v>
      </c>
      <c r="Z21" s="133">
        <f>IF(X21="–","–", _xlfn.IFNA(VLOOKUP(A21,'Wyniki white collar'!$D$34:$O$83,9,FALSE)-VLOOKUP(A21,'Wyniki white collar'!$D$34:$O$83,7,FALSE),"brak"))</f>
        <v>50</v>
      </c>
      <c r="AA21" s="133">
        <f>IF(X21="–","–", _xlfn.IFNA(VLOOKUP(A21,'Wyniki white collar'!$D$34:$O$83,10,FALSE)-VLOOKUP(A21,'Wyniki white collar'!$D$34:$O$83,9,FALSE),"brak"))</f>
        <v>20</v>
      </c>
      <c r="AB21" s="133">
        <f t="shared" si="0"/>
        <v>5</v>
      </c>
      <c r="AC21" s="133">
        <f t="shared" si="10"/>
        <v>25</v>
      </c>
      <c r="AD21" s="133">
        <f t="shared" si="52"/>
        <v>75</v>
      </c>
      <c r="AE21" s="133">
        <f t="shared" si="11"/>
        <v>95</v>
      </c>
      <c r="AF21" s="133">
        <f>_xlfn.IFNA(IF(VLOOKUP(A21,'Wyniki white collar'!$D$34:$O$83,4,FALSE)="–",100000000000,VLOOKUP(A21,'Wyniki white collar'!$D$34:$O$83,4,FALSE)),"brak")</f>
        <v>100000000000</v>
      </c>
      <c r="AG21" s="133">
        <f>_xlfn.IFNA(IF(VLOOKUP(A21,'Wyniki white collar'!$D$34:$O$83,8,FALSE)="–",100000000000,VLOOKUP(A21,'Wyniki white collar'!$D$34:$O$83,8,FALSE)),"brak")</f>
        <v>50</v>
      </c>
      <c r="AH21" s="142">
        <f t="shared" si="12"/>
        <v>50</v>
      </c>
      <c r="AI21" s="141">
        <f t="shared" si="13"/>
        <v>0</v>
      </c>
      <c r="AJ21" s="141">
        <f t="shared" si="14"/>
        <v>100</v>
      </c>
      <c r="AK21" s="136">
        <f t="shared" si="15"/>
        <v>10</v>
      </c>
      <c r="AL21" s="146" t="s">
        <v>109</v>
      </c>
      <c r="AM21" s="147">
        <v>20</v>
      </c>
      <c r="AN21" s="148">
        <f>IFERROR(MIN(X21,AF21,AG21,'Baza wyników'!AS252),0)</f>
        <v>5</v>
      </c>
      <c r="AO21" s="141" cm="1">
        <f t="array" ref="AO21">_xlfn.IFS(AND(AF21=100000000000,AG21=100000000000),IFERROR(MAX(AA21,AE21,'Baza wyników'!AS296),0),AF21=100000000000,IFERROR(MAX(AA21,AE21,AG21,'Baza wyników'!AS296),0),AG21=100000000000,IFERROR(MAX(AA21,AE21,AF21,'Baza wyników'!AS296),0),AND(AF21&lt;&gt;100000000000,AG21&lt;&gt;100000000000),IFERROR(MAX(AA21,AE21,AF21,AG21,'Baza wyników'!AS296),0))</f>
        <v>95</v>
      </c>
      <c r="AP21" s="157">
        <f t="shared" si="16"/>
        <v>90</v>
      </c>
      <c r="AQ21" s="158" cm="1">
        <f t="array" ref="AQ21">IFERROR(_xlfn.IFS(ABS(AP21)&lt;2,0.5,ABS(AP21)&lt;5,1,ABS(AP21)&lt;50,5,ABS(AP21)&lt;100,10,ABS(AP21)&lt;200,20,ABS(AP21)&lt;500,50,ABS(AP21)&lt;1000,100,ABS(AP21)&lt;10000,1000,ABS(AP21)&lt;100000,10000,ABS(AP21)&lt;10000000,100000,ABS(AP21)&lt;10000000,1000000),0)</f>
        <v>10</v>
      </c>
      <c r="AR21" s="162" t="s">
        <v>120</v>
      </c>
      <c r="AT21" s="133">
        <f>_xlfn.IFNA(IF(VLOOKUP(A21,'Wyniki blue collar'!$D$34:$O$83,6,FALSE)="–","–", VLOOKUP(A21,'Wyniki blue collar'!$D$34:$O$83,6,FALSE)),"brak")</f>
        <v>5</v>
      </c>
      <c r="AU21" s="145">
        <f>IF(AT21="–","–", _xlfn.IFNA(IF(VLOOKUP(A21,'Wyniki blue collar'!$D$34:$O$83,6,FALSE)&gt;=0,VLOOKUP(A21,'Wyniki blue collar'!$D$34:$O$83,7,FALSE)-VLOOKUP(A21,'Wyniki blue collar'!$D$34:$O$83,6,FALSE),VLOOKUP(A21,'Wyniki blue collar'!$D$34:$O$83,7,FALSE)),"brak"))</f>
        <v>20</v>
      </c>
      <c r="AV21" s="133">
        <f>IF(AT21="–","–", _xlfn.IFNA(VLOOKUP(A21,'Wyniki blue collar'!$D$34:$O$83,9,FALSE)-VLOOKUP(A21,'Wyniki blue collar'!$D$34:$O$83,7,FALSE),"brak"))</f>
        <v>50</v>
      </c>
      <c r="AW21" s="133">
        <f>_xlfn.IFNA(VLOOKUP(A21,'Wyniki blue collar'!$D$34:$O$83,10,FALSE)-VLOOKUP(A21,'Wyniki blue collar'!$D$34:$O$83,9,FALSE),"brak")</f>
        <v>20</v>
      </c>
      <c r="AX21" s="133">
        <f t="shared" si="17"/>
        <v>5</v>
      </c>
      <c r="AY21" s="133">
        <f t="shared" si="18"/>
        <v>25</v>
      </c>
      <c r="AZ21" s="133">
        <f t="shared" si="19"/>
        <v>75</v>
      </c>
      <c r="BA21" s="133">
        <f t="shared" si="20"/>
        <v>95</v>
      </c>
      <c r="BB21" s="133">
        <f>_xlfn.IFNA(IF(VLOOKUP(A21,'Wyniki blue collar'!$D$34:$O$83,4,FALSE)="–",100000000000,VLOOKUP(A21,'Wyniki blue collar'!$D$34:$O$83,4,FALSE)),"brak")</f>
        <v>100000000000</v>
      </c>
      <c r="BC21" s="133">
        <f>_xlfn.IFNA(IF(VLOOKUP(A21,'Wyniki blue collar'!$D$34:$O$83,8,FALSE)="–",100000000000,VLOOKUP(A21,'Wyniki blue collar'!$D$34:$O$83,8,FALSE)),"brak")</f>
        <v>50</v>
      </c>
      <c r="BD21" s="142">
        <f t="shared" si="21"/>
        <v>50</v>
      </c>
      <c r="BE21" s="141">
        <f t="shared" si="22"/>
        <v>0</v>
      </c>
      <c r="BF21" s="141">
        <f t="shared" si="23"/>
        <v>100</v>
      </c>
      <c r="BG21" s="136">
        <f t="shared" si="24"/>
        <v>10</v>
      </c>
      <c r="BH21" s="146" t="s">
        <v>109</v>
      </c>
      <c r="BI21" s="147">
        <v>20</v>
      </c>
      <c r="BJ21" s="148">
        <f>IFERROR(MIN(AT21,BB21,BC21,'Baza wyników'!AT252),0)</f>
        <v>5</v>
      </c>
      <c r="BK21" s="141" cm="1">
        <f t="array" ref="BK21">_xlfn.IFS(AND(BB21=100000000000,BC21=100000000000),IFERROR(MAX(AW21,BA21,'Baza wyników'!AT296),0),BC21=100000000000,IFERROR(MAX(AW21,BA21,BB21,'Baza wyników'!AT296),0),BB21=100000000000,IFERROR(MAX(AW21,BA21,BC21,'Baza wyników'!AT296),0),AND(BB21&lt;&gt;100000000000,BC21&lt;&gt;100000000000),IFERROR(MAX(AW21,BA21,BB21,BC21,'Baza wyników'!AT296),0))</f>
        <v>95</v>
      </c>
      <c r="BL21" s="157">
        <f t="shared" si="25"/>
        <v>90</v>
      </c>
      <c r="BM21" s="158" cm="1">
        <f t="array" ref="BM21">IFERROR(_xlfn.IFS(ABS(BL21)&lt;2,0.5,ABS(BL21)&lt;5,1,ABS(BL21)&lt;50,5,ABS(BL21)&lt;100,10,ABS(BL21)&lt;200,20,ABS(BL21)&lt;500,50,ABS(BL21)&lt;1000,100,ABS(BL21)&lt;10000,1000,ABS(BL21)&lt;100000,10000,ABS(BL21)&lt;10000000,100000,ABS(BL21)&lt;10000000,1000000),0)</f>
        <v>10</v>
      </c>
      <c r="BN21" s="166" t="s">
        <v>121</v>
      </c>
    </row>
    <row r="22" spans="1:66" x14ac:dyDescent="0.25">
      <c r="A22" t="s">
        <v>184</v>
      </c>
      <c r="B22" s="133">
        <f>VLOOKUP(A22,'Wyniki ogólne'!$D$34:$O$129,6,FALSE)</f>
        <v>5</v>
      </c>
      <c r="C22" s="145">
        <f>IF(VLOOKUP(A22,'Wyniki ogólne'!$D$34:$O$129,6,FALSE)="–","–",IF(VLOOKUP(A22,'Wyniki ogólne'!$D$34:$O$129,6,FALSE)&gt;=0,VLOOKUP(A22,'Wyniki ogólne'!$D$34:$O$129,7,FALSE)-VLOOKUP(A22,'Wyniki ogólne'!$D$34:$O$129,6,FALSE),VLOOKUP(A22,'Wyniki ogólne'!$D$34:$O$129,7,FALSE)))</f>
        <v>20</v>
      </c>
      <c r="D22" s="133">
        <f>IF(VLOOKUP(A22,'Wyniki ogólne'!$D$34:$O$129,6,FALSE)="–","–",VLOOKUP(A22,'Wyniki ogólne'!$D$34:$O$129,9,FALSE)-VLOOKUP(A22,'Wyniki ogólne'!$D$34:$O$129,7,FALSE))</f>
        <v>50</v>
      </c>
      <c r="E22" s="133">
        <f>IF(VLOOKUP(A22,'Wyniki ogólne'!$D$34:$O$129,6,FALSE)="–","–",VLOOKUP(A22,'Wyniki ogólne'!$D$34:$O$129,10,FALSE)-VLOOKUP(A22,'Wyniki ogólne'!$D$34:$O$129,9,FALSE))</f>
        <v>20</v>
      </c>
      <c r="F22" s="133">
        <f t="shared" si="1"/>
        <v>5</v>
      </c>
      <c r="G22" s="133">
        <f t="shared" si="2"/>
        <v>25</v>
      </c>
      <c r="H22" s="133">
        <f t="shared" si="3"/>
        <v>75</v>
      </c>
      <c r="I22" s="133">
        <f t="shared" si="4"/>
        <v>95</v>
      </c>
      <c r="J22" s="133">
        <f>IF(VLOOKUP(A22,'Wyniki ogólne'!$D$34:$O$130,4,FALSE)="–",100000000000,VLOOKUP(A22,'Wyniki ogólne'!$D$34:$O$130,4,FALSE))</f>
        <v>100000000000</v>
      </c>
      <c r="K22" s="133">
        <f>IF(VLOOKUP(A22,'Wyniki ogólne'!$D$34:$O$130,8,FALSE)="–",100000000000,VLOOKUP(A22,'Wyniki ogólne'!$D$34:$O$130,8,FALSE))</f>
        <v>50</v>
      </c>
      <c r="L22" s="143">
        <f t="shared" ref="L22:L25" si="54">K22</f>
        <v>50</v>
      </c>
      <c r="M22" s="141">
        <f t="shared" si="6"/>
        <v>0</v>
      </c>
      <c r="N22" s="141">
        <f t="shared" si="7"/>
        <v>100</v>
      </c>
      <c r="O22" s="136">
        <f t="shared" si="8"/>
        <v>10</v>
      </c>
      <c r="P22" s="151" t="s">
        <v>109</v>
      </c>
      <c r="Q22" s="152">
        <v>21</v>
      </c>
      <c r="R22" s="148">
        <f>IFERROR(MIN(B22,J22,K22,'Baza wyników'!AR253),0)</f>
        <v>5</v>
      </c>
      <c r="S22" s="149" cm="1">
        <f t="array" ref="S22">_xlfn.IFS(AND(J22=100000000000,K22=100000000000),IFERROR(MAX(E22,I22,'Baza wyników'!AR297),0),J22=100000000000,IFERROR(MAX(E22,I22,K22,'Baza wyników'!AR297),0),K22=100000000000,IFERROR(MAX(E22,I22,J22,'Baza wyników'!AR297),0),AND(J22&lt;&gt;100000000000,K22&lt;&gt;100000000000),IFERROR(MAX(E22,I22,J22,K22,'Baza wyników'!AR297),0))</f>
        <v>95</v>
      </c>
      <c r="T22" s="159">
        <f t="shared" si="9"/>
        <v>90</v>
      </c>
      <c r="U22" s="158" cm="1">
        <f t="array" ref="U22">IFERROR(_xlfn.IFS(ABS(T22)&lt;2,0.5,ABS(T22)&lt;5,1,ABS(T22)&lt;50,5,ABS(T22)&lt;100,10,ABS(T22)&lt;200,20,ABS(T22)&lt;500,50,ABS(T22)&lt;1000,100,ABS(T22)&lt;10000,1000,ABS(T22)&lt;100000,10000,ABS(T22)&lt;10000000,100000,ABS(T22)&lt;10000000,1000000,ABS(T22)&lt;20000000,2000000,ABS(T22)&lt;30000000,3000000,ABS(T22)&lt;40000000,4000000,ABS(T22)&lt;50000000,5000000,ABS(T22)&lt;60000000,6000000,ABS(T22)&lt;70000000,7000000,ABS(T22)&lt;80000000,8000000,ABS(T22)&lt;90000000,9000000,ABS(T22)&lt;100000000,10000000),0)</f>
        <v>10</v>
      </c>
      <c r="V22" s="153" t="s">
        <v>118</v>
      </c>
      <c r="W22" s="139"/>
      <c r="X22" s="133">
        <f>_xlfn.IFNA(IF(VLOOKUP(A22,'Wyniki white collar'!$D$34:$O$83,6,FALSE)="–","–", VLOOKUP(A22,'Wyniki white collar'!$D$34:$O$83,6,FALSE)),"brak")</f>
        <v>5</v>
      </c>
      <c r="Y22" s="145">
        <f>IF(X22="–","–", _xlfn.IFNA(IF(VLOOKUP(A22,'Wyniki white collar'!$D$34:$O$83,6,FALSE)&gt;=0,VLOOKUP(A22,'Wyniki white collar'!$D$34:$O$83,7,FALSE)-VLOOKUP(A22,'Wyniki white collar'!$D$34:$O$83,6,FALSE),VLOOKUP(A22,'Wyniki white collar'!$D$34:$O$83,7,FALSE)),"brak"))</f>
        <v>20</v>
      </c>
      <c r="Z22" s="133">
        <f>IF(X22="–","–", _xlfn.IFNA(VLOOKUP(A22,'Wyniki white collar'!$D$34:$O$83,9,FALSE)-VLOOKUP(A22,'Wyniki white collar'!$D$34:$O$83,7,FALSE),"brak"))</f>
        <v>50</v>
      </c>
      <c r="AA22" s="133">
        <f>IF(X22="–","–", _xlfn.IFNA(VLOOKUP(A22,'Wyniki white collar'!$D$34:$O$83,10,FALSE)-VLOOKUP(A22,'Wyniki white collar'!$D$34:$O$83,9,FALSE),"brak"))</f>
        <v>20</v>
      </c>
      <c r="AB22" s="133">
        <f t="shared" si="0"/>
        <v>5</v>
      </c>
      <c r="AC22" s="133">
        <f t="shared" si="10"/>
        <v>25</v>
      </c>
      <c r="AD22" s="133">
        <f t="shared" si="52"/>
        <v>75</v>
      </c>
      <c r="AE22" s="133">
        <f t="shared" si="11"/>
        <v>95</v>
      </c>
      <c r="AF22" s="133">
        <f>_xlfn.IFNA(IF(VLOOKUP(A22,'Wyniki white collar'!$D$34:$O$83,4,FALSE)="–",100000000000,VLOOKUP(A22,'Wyniki white collar'!$D$34:$O$83,4,FALSE)),"brak")</f>
        <v>100000000000</v>
      </c>
      <c r="AG22" s="133">
        <f>_xlfn.IFNA(IF(VLOOKUP(A22,'Wyniki white collar'!$D$34:$O$83,8,FALSE)="–",100000000000,VLOOKUP(A22,'Wyniki white collar'!$D$34:$O$83,8,FALSE)),"brak")</f>
        <v>50</v>
      </c>
      <c r="AH22" s="142">
        <f t="shared" si="12"/>
        <v>50</v>
      </c>
      <c r="AI22" s="141">
        <f t="shared" si="13"/>
        <v>0</v>
      </c>
      <c r="AJ22" s="141">
        <f t="shared" si="14"/>
        <v>100</v>
      </c>
      <c r="AK22" s="136">
        <f t="shared" si="15"/>
        <v>10</v>
      </c>
      <c r="AL22" s="151" t="s">
        <v>109</v>
      </c>
      <c r="AM22" s="152">
        <v>21</v>
      </c>
      <c r="AN22" s="148">
        <f>IFERROR(MIN(X22,AF22,AG22,'Baza wyników'!AS253),0)</f>
        <v>5</v>
      </c>
      <c r="AO22" s="141" cm="1">
        <f t="array" ref="AO22">_xlfn.IFS(AND(AF22=100000000000,AG22=100000000000),IFERROR(MAX(AA22,AE22,'Baza wyników'!AS297),0),AF22=100000000000,IFERROR(MAX(AA22,AE22,AG22,'Baza wyników'!AS297),0),AG22=100000000000,IFERROR(MAX(AA22,AE22,AF22,'Baza wyników'!AS297),0),AND(AF22&lt;&gt;100000000000,AG22&lt;&gt;100000000000),IFERROR(MAX(AA22,AE22,AF22,AG22,'Baza wyników'!AS297),0))</f>
        <v>95</v>
      </c>
      <c r="AP22" s="159">
        <f t="shared" si="16"/>
        <v>90</v>
      </c>
      <c r="AQ22" s="158" cm="1">
        <f t="array" ref="AQ22">IFERROR(_xlfn.IFS(ABS(AP22)&lt;2,0.5,ABS(AP22)&lt;5,1,ABS(AP22)&lt;50,5,ABS(AP22)&lt;100,10,ABS(AP22)&lt;200,20,ABS(AP22)&lt;500,50,ABS(AP22)&lt;1000,100,ABS(AP22)&lt;10000,1000,ABS(AP22)&lt;100000,10000,ABS(AP22)&lt;10000000,100000,ABS(AP22)&lt;10000000,1000000),0)</f>
        <v>10</v>
      </c>
      <c r="AR22" s="163" t="s">
        <v>120</v>
      </c>
      <c r="AT22" s="133">
        <f>_xlfn.IFNA(IF(VLOOKUP(A22,'Wyniki blue collar'!$D$34:$O$83,6,FALSE)="–","–", VLOOKUP(A22,'Wyniki blue collar'!$D$34:$O$83,6,FALSE)),"brak")</f>
        <v>5</v>
      </c>
      <c r="AU22" s="145">
        <f>IF(AT22="–","–", _xlfn.IFNA(IF(VLOOKUP(A22,'Wyniki blue collar'!$D$34:$O$83,6,FALSE)&gt;=0,VLOOKUP(A22,'Wyniki blue collar'!$D$34:$O$83,7,FALSE)-VLOOKUP(A22,'Wyniki blue collar'!$D$34:$O$83,6,FALSE),VLOOKUP(A22,'Wyniki blue collar'!$D$34:$O$83,7,FALSE)),"brak"))</f>
        <v>20</v>
      </c>
      <c r="AV22" s="133">
        <f>IF(AT22="–","–", _xlfn.IFNA(VLOOKUP(A22,'Wyniki blue collar'!$D$34:$O$83,9,FALSE)-VLOOKUP(A22,'Wyniki blue collar'!$D$34:$O$83,7,FALSE),"brak"))</f>
        <v>50</v>
      </c>
      <c r="AW22" s="133">
        <f>_xlfn.IFNA(VLOOKUP(A22,'Wyniki blue collar'!$D$34:$O$83,10,FALSE)-VLOOKUP(A22,'Wyniki blue collar'!$D$34:$O$83,9,FALSE),"brak")</f>
        <v>20</v>
      </c>
      <c r="AX22" s="133">
        <f t="shared" si="17"/>
        <v>5</v>
      </c>
      <c r="AY22" s="133">
        <f t="shared" si="18"/>
        <v>25</v>
      </c>
      <c r="AZ22" s="133">
        <f t="shared" si="19"/>
        <v>75</v>
      </c>
      <c r="BA22" s="133">
        <f t="shared" si="20"/>
        <v>95</v>
      </c>
      <c r="BB22" s="133">
        <f>_xlfn.IFNA(IF(VLOOKUP(A22,'Wyniki blue collar'!$D$34:$O$83,4,FALSE)="–",100000000000,VLOOKUP(A22,'Wyniki blue collar'!$D$34:$O$83,4,FALSE)),"brak")</f>
        <v>100000000000</v>
      </c>
      <c r="BC22" s="133">
        <f>_xlfn.IFNA(IF(VLOOKUP(A22,'Wyniki blue collar'!$D$34:$O$83,8,FALSE)="–",100000000000,VLOOKUP(A22,'Wyniki blue collar'!$D$34:$O$83,8,FALSE)),"brak")</f>
        <v>50</v>
      </c>
      <c r="BD22" s="142">
        <f t="shared" si="21"/>
        <v>50</v>
      </c>
      <c r="BE22" s="141">
        <f t="shared" si="22"/>
        <v>0</v>
      </c>
      <c r="BF22" s="141">
        <f t="shared" si="23"/>
        <v>100</v>
      </c>
      <c r="BG22" s="136">
        <f t="shared" si="24"/>
        <v>10</v>
      </c>
      <c r="BH22" s="151" t="s">
        <v>109</v>
      </c>
      <c r="BI22" s="152">
        <v>21</v>
      </c>
      <c r="BJ22" s="148">
        <f>IFERROR(MIN(AT22,BB22,BC22,'Baza wyników'!AT253),0)</f>
        <v>5</v>
      </c>
      <c r="BK22" s="141" cm="1">
        <f t="array" ref="BK22">_xlfn.IFS(AND(BB22=100000000000,BC22=100000000000),IFERROR(MAX(AW22,BA22,'Baza wyników'!AT297),0),BC22=100000000000,IFERROR(MAX(AW22,BA22,BB22,'Baza wyników'!AT297),0),BB22=100000000000,IFERROR(MAX(AW22,BA22,BC22,'Baza wyników'!AT297),0),AND(BB22&lt;&gt;100000000000,BC22&lt;&gt;100000000000),IFERROR(MAX(AW22,BA22,BB22,BC22,'Baza wyników'!AT297),0))</f>
        <v>95</v>
      </c>
      <c r="BL22" s="159">
        <f t="shared" si="25"/>
        <v>90</v>
      </c>
      <c r="BM22" s="158" cm="1">
        <f t="array" ref="BM22">IFERROR(_xlfn.IFS(ABS(BL22)&lt;2,0.5,ABS(BL22)&lt;5,1,ABS(BL22)&lt;50,5,ABS(BL22)&lt;100,10,ABS(BL22)&lt;200,20,ABS(BL22)&lt;500,50,ABS(BL22)&lt;1000,100,ABS(BL22)&lt;10000,1000,ABS(BL22)&lt;100000,10000,ABS(BL22)&lt;10000000,100000,ABS(BL22)&lt;10000000,1000000),0)</f>
        <v>10</v>
      </c>
      <c r="BN22" s="167" t="s">
        <v>121</v>
      </c>
    </row>
    <row r="23" spans="1:66" x14ac:dyDescent="0.25">
      <c r="A23" t="s">
        <v>164</v>
      </c>
      <c r="B23" s="133">
        <f>VLOOKUP(A23,'Wyniki ogólne'!$D$34:$O$129,6,FALSE)</f>
        <v>5</v>
      </c>
      <c r="C23" s="145">
        <f>IF(VLOOKUP(A23,'Wyniki ogólne'!$D$34:$O$129,6,FALSE)="–","–",IF(VLOOKUP(A23,'Wyniki ogólne'!$D$34:$O$129,6,FALSE)&gt;=0,VLOOKUP(A23,'Wyniki ogólne'!$D$34:$O$129,7,FALSE)-VLOOKUP(A23,'Wyniki ogólne'!$D$34:$O$129,6,FALSE),VLOOKUP(A23,'Wyniki ogólne'!$D$34:$O$129,7,FALSE)))</f>
        <v>20</v>
      </c>
      <c r="D23" s="133">
        <f>IF(VLOOKUP(A23,'Wyniki ogólne'!$D$34:$O$129,6,FALSE)="–","–",VLOOKUP(A23,'Wyniki ogólne'!$D$34:$O$129,9,FALSE)-VLOOKUP(A23,'Wyniki ogólne'!$D$34:$O$129,7,FALSE))</f>
        <v>50</v>
      </c>
      <c r="E23" s="133">
        <f>IF(VLOOKUP(A23,'Wyniki ogólne'!$D$34:$O$129,6,FALSE)="–","–",VLOOKUP(A23,'Wyniki ogólne'!$D$34:$O$129,10,FALSE)-VLOOKUP(A23,'Wyniki ogólne'!$D$34:$O$129,9,FALSE))</f>
        <v>20</v>
      </c>
      <c r="F23" s="133">
        <f t="shared" si="1"/>
        <v>5</v>
      </c>
      <c r="G23" s="133">
        <f t="shared" si="2"/>
        <v>25</v>
      </c>
      <c r="H23" s="133">
        <f t="shared" si="3"/>
        <v>75</v>
      </c>
      <c r="I23" s="133">
        <f t="shared" si="4"/>
        <v>95</v>
      </c>
      <c r="J23" s="133">
        <f>IF(VLOOKUP(A23,'Wyniki ogólne'!$D$34:$O$130,4,FALSE)="–",100000000000,VLOOKUP(A23,'Wyniki ogólne'!$D$34:$O$130,4,FALSE))</f>
        <v>100000000000</v>
      </c>
      <c r="K23" s="133">
        <f>IF(VLOOKUP(A23,'Wyniki ogólne'!$D$34:$O$130,8,FALSE)="–",100000000000,VLOOKUP(A23,'Wyniki ogólne'!$D$34:$O$130,8,FALSE))</f>
        <v>50</v>
      </c>
      <c r="L23" s="143">
        <f t="shared" si="54"/>
        <v>50</v>
      </c>
      <c r="M23" s="141">
        <f t="shared" si="6"/>
        <v>0</v>
      </c>
      <c r="N23" s="141">
        <f t="shared" si="7"/>
        <v>100</v>
      </c>
      <c r="O23" s="136">
        <f t="shared" si="8"/>
        <v>10</v>
      </c>
      <c r="P23" s="151" t="s">
        <v>109</v>
      </c>
      <c r="Q23" s="152">
        <v>22</v>
      </c>
      <c r="R23" s="148">
        <f>IFERROR(MIN(B23,J23,K23,'Baza wyników'!AR254),0)</f>
        <v>5</v>
      </c>
      <c r="S23" s="149" cm="1">
        <f t="array" ref="S23">_xlfn.IFS(AND(J23=100000000000,K23=100000000000),IFERROR(MAX(E23,I23,'Baza wyników'!AR298),0),J23=100000000000,IFERROR(MAX(E23,I23,K23,'Baza wyników'!AR298),0),K23=100000000000,IFERROR(MAX(E23,I23,J23,'Baza wyników'!AR298),0),AND(J23&lt;&gt;100000000000,K23&lt;&gt;100000000000),IFERROR(MAX(E23,I23,J23,K23,'Baza wyników'!AR298),0))</f>
        <v>95</v>
      </c>
      <c r="T23" s="159">
        <f t="shared" si="9"/>
        <v>90</v>
      </c>
      <c r="U23" s="158" cm="1">
        <f t="array" ref="U23">IFERROR(_xlfn.IFS(ABS(T23)&lt;2,0.5,ABS(T23)&lt;5,1,ABS(T23)&lt;50,5,ABS(T23)&lt;100,10,ABS(T23)&lt;200,20,ABS(T23)&lt;500,50,ABS(T23)&lt;1000,100,ABS(T23)&lt;10000,1000,ABS(T23)&lt;100000,10000,ABS(T23)&lt;10000000,100000,ABS(T23)&lt;10000000,1000000,ABS(T23)&lt;20000000,2000000,ABS(T23)&lt;30000000,3000000,ABS(T23)&lt;40000000,4000000,ABS(T23)&lt;50000000,5000000,ABS(T23)&lt;60000000,6000000,ABS(T23)&lt;70000000,7000000,ABS(T23)&lt;80000000,8000000,ABS(T23)&lt;90000000,9000000,ABS(T23)&lt;100000000,10000000),0)</f>
        <v>10</v>
      </c>
      <c r="V23" s="153" t="s">
        <v>118</v>
      </c>
      <c r="W23" s="139"/>
      <c r="X23" s="133">
        <f>_xlfn.IFNA(IF(VLOOKUP(A23,'Wyniki white collar'!$D$34:$O$83,6,FALSE)="–","–", VLOOKUP(A23,'Wyniki white collar'!$D$34:$O$83,6,FALSE)),"brak")</f>
        <v>5</v>
      </c>
      <c r="Y23" s="145">
        <f>IF(X23="–","–", _xlfn.IFNA(IF(VLOOKUP(A23,'Wyniki white collar'!$D$34:$O$83,6,FALSE)&gt;=0,VLOOKUP(A23,'Wyniki white collar'!$D$34:$O$83,7,FALSE)-VLOOKUP(A23,'Wyniki white collar'!$D$34:$O$83,6,FALSE),VLOOKUP(A23,'Wyniki white collar'!$D$34:$O$83,7,FALSE)),"brak"))</f>
        <v>20</v>
      </c>
      <c r="Z23" s="133">
        <f>IF(X23="–","–", _xlfn.IFNA(VLOOKUP(A23,'Wyniki white collar'!$D$34:$O$83,9,FALSE)-VLOOKUP(A23,'Wyniki white collar'!$D$34:$O$83,7,FALSE),"brak"))</f>
        <v>50</v>
      </c>
      <c r="AA23" s="133">
        <f>IF(X23="–","–", _xlfn.IFNA(VLOOKUP(A23,'Wyniki white collar'!$D$34:$O$83,10,FALSE)-VLOOKUP(A23,'Wyniki white collar'!$D$34:$O$83,9,FALSE),"brak"))</f>
        <v>20</v>
      </c>
      <c r="AB23" s="133">
        <f t="shared" si="0"/>
        <v>5</v>
      </c>
      <c r="AC23" s="133">
        <f t="shared" si="10"/>
        <v>25</v>
      </c>
      <c r="AD23" s="133">
        <f t="shared" si="52"/>
        <v>75</v>
      </c>
      <c r="AE23" s="133">
        <f t="shared" si="11"/>
        <v>95</v>
      </c>
      <c r="AF23" s="133">
        <f>_xlfn.IFNA(IF(VLOOKUP(A23,'Wyniki white collar'!$D$34:$O$83,4,FALSE)="–",100000000000,VLOOKUP(A23,'Wyniki white collar'!$D$34:$O$83,4,FALSE)),"brak")</f>
        <v>100000000000</v>
      </c>
      <c r="AG23" s="133">
        <f>_xlfn.IFNA(IF(VLOOKUP(A23,'Wyniki white collar'!$D$34:$O$83,8,FALSE)="–",100000000000,VLOOKUP(A23,'Wyniki white collar'!$D$34:$O$83,8,FALSE)),"brak")</f>
        <v>50</v>
      </c>
      <c r="AH23" s="142">
        <f t="shared" si="12"/>
        <v>50</v>
      </c>
      <c r="AI23" s="141">
        <f t="shared" si="13"/>
        <v>0</v>
      </c>
      <c r="AJ23" s="141">
        <f t="shared" si="14"/>
        <v>100</v>
      </c>
      <c r="AK23" s="136">
        <f t="shared" si="15"/>
        <v>10</v>
      </c>
      <c r="AL23" s="151" t="s">
        <v>109</v>
      </c>
      <c r="AM23" s="152">
        <v>22</v>
      </c>
      <c r="AN23" s="148">
        <f>IFERROR(MIN(X23,AF23,AG23,'Baza wyników'!AS254),0)</f>
        <v>5</v>
      </c>
      <c r="AO23" s="141" cm="1">
        <f t="array" ref="AO23">_xlfn.IFS(AND(AF23=100000000000,AG23=100000000000),IFERROR(MAX(AA23,AE23,'Baza wyników'!AS298),0),AF23=100000000000,IFERROR(MAX(AA23,AE23,AG23,'Baza wyników'!AS298),0),AG23=100000000000,IFERROR(MAX(AA23,AE23,AF23,'Baza wyników'!AS298),0),AND(AF23&lt;&gt;100000000000,AG23&lt;&gt;100000000000),IFERROR(MAX(AA23,AE23,AF23,AG23,'Baza wyników'!AS298),0))</f>
        <v>95</v>
      </c>
      <c r="AP23" s="159">
        <f t="shared" si="16"/>
        <v>90</v>
      </c>
      <c r="AQ23" s="158" cm="1">
        <f t="array" ref="AQ23">IFERROR(_xlfn.IFS(ABS(AP23)&lt;2,0.5,ABS(AP23)&lt;5,1,ABS(AP23)&lt;50,5,ABS(AP23)&lt;100,10,ABS(AP23)&lt;200,20,ABS(AP23)&lt;500,50,ABS(AP23)&lt;1000,100,ABS(AP23)&lt;10000,1000,ABS(AP23)&lt;100000,10000,ABS(AP23)&lt;10000000,100000,ABS(AP23)&lt;10000000,1000000),0)</f>
        <v>10</v>
      </c>
      <c r="AR23" s="163" t="s">
        <v>120</v>
      </c>
      <c r="AT23" s="133">
        <f>_xlfn.IFNA(IF(VLOOKUP(A23,'Wyniki blue collar'!$D$34:$O$83,6,FALSE)="–","–", VLOOKUP(A23,'Wyniki blue collar'!$D$34:$O$83,6,FALSE)),"brak")</f>
        <v>5</v>
      </c>
      <c r="AU23" s="145">
        <f>IF(AT23="–","–", _xlfn.IFNA(IF(VLOOKUP(A23,'Wyniki blue collar'!$D$34:$O$83,6,FALSE)&gt;=0,VLOOKUP(A23,'Wyniki blue collar'!$D$34:$O$83,7,FALSE)-VLOOKUP(A23,'Wyniki blue collar'!$D$34:$O$83,6,FALSE),VLOOKUP(A23,'Wyniki blue collar'!$D$34:$O$83,7,FALSE)),"brak"))</f>
        <v>20</v>
      </c>
      <c r="AV23" s="133">
        <f>IF(AT23="–","–", _xlfn.IFNA(VLOOKUP(A23,'Wyniki blue collar'!$D$34:$O$83,9,FALSE)-VLOOKUP(A23,'Wyniki blue collar'!$D$34:$O$83,7,FALSE),"brak"))</f>
        <v>50</v>
      </c>
      <c r="AW23" s="133">
        <f>_xlfn.IFNA(VLOOKUP(A23,'Wyniki blue collar'!$D$34:$O$83,10,FALSE)-VLOOKUP(A23,'Wyniki blue collar'!$D$34:$O$83,9,FALSE),"brak")</f>
        <v>20</v>
      </c>
      <c r="AX23" s="133">
        <f t="shared" si="17"/>
        <v>5</v>
      </c>
      <c r="AY23" s="133">
        <f t="shared" si="18"/>
        <v>25</v>
      </c>
      <c r="AZ23" s="133">
        <f t="shared" si="19"/>
        <v>75</v>
      </c>
      <c r="BA23" s="133">
        <f t="shared" si="20"/>
        <v>95</v>
      </c>
      <c r="BB23" s="133">
        <f>_xlfn.IFNA(IF(VLOOKUP(A23,'Wyniki blue collar'!$D$34:$O$83,4,FALSE)="–",100000000000,VLOOKUP(A23,'Wyniki blue collar'!$D$34:$O$83,4,FALSE)),"brak")</f>
        <v>100000000000</v>
      </c>
      <c r="BC23" s="133">
        <f>_xlfn.IFNA(IF(VLOOKUP(A23,'Wyniki blue collar'!$D$34:$O$83,8,FALSE)="–",100000000000,VLOOKUP(A23,'Wyniki blue collar'!$D$34:$O$83,8,FALSE)),"brak")</f>
        <v>50</v>
      </c>
      <c r="BD23" s="142">
        <f t="shared" si="21"/>
        <v>50</v>
      </c>
      <c r="BE23" s="141">
        <f t="shared" si="22"/>
        <v>0</v>
      </c>
      <c r="BF23" s="141">
        <f t="shared" si="23"/>
        <v>100</v>
      </c>
      <c r="BG23" s="136">
        <f t="shared" si="24"/>
        <v>10</v>
      </c>
      <c r="BH23" s="151" t="s">
        <v>109</v>
      </c>
      <c r="BI23" s="152">
        <v>22</v>
      </c>
      <c r="BJ23" s="148">
        <f>IFERROR(MIN(AT23,BB23,BC23,'Baza wyników'!AT254),0)</f>
        <v>5</v>
      </c>
      <c r="BK23" s="141" cm="1">
        <f t="array" ref="BK23">_xlfn.IFS(AND(BB23=100000000000,BC23=100000000000),IFERROR(MAX(AW23,BA23,'Baza wyników'!AT298),0),BC23=100000000000,IFERROR(MAX(AW23,BA23,BB23,'Baza wyników'!AT298),0),BB23=100000000000,IFERROR(MAX(AW23,BA23,BC23,'Baza wyników'!AT298),0),AND(BB23&lt;&gt;100000000000,BC23&lt;&gt;100000000000),IFERROR(MAX(AW23,BA23,BB23,BC23,'Baza wyników'!AT298),0))</f>
        <v>95</v>
      </c>
      <c r="BL23" s="159">
        <f t="shared" si="25"/>
        <v>90</v>
      </c>
      <c r="BM23" s="158" cm="1">
        <f t="array" ref="BM23">IFERROR(_xlfn.IFS(ABS(BL23)&lt;2,0.5,ABS(BL23)&lt;5,1,ABS(BL23)&lt;50,5,ABS(BL23)&lt;100,10,ABS(BL23)&lt;200,20,ABS(BL23)&lt;500,50,ABS(BL23)&lt;1000,100,ABS(BL23)&lt;10000,1000,ABS(BL23)&lt;100000,10000,ABS(BL23)&lt;10000000,100000,ABS(BL23)&lt;10000000,1000000),0)</f>
        <v>10</v>
      </c>
      <c r="BN23" s="167" t="s">
        <v>121</v>
      </c>
    </row>
    <row r="24" spans="1:66" x14ac:dyDescent="0.25">
      <c r="A24" t="s">
        <v>165</v>
      </c>
      <c r="B24" s="133">
        <f>VLOOKUP(A24,'Wyniki ogólne'!$D$34:$O$129,6,FALSE)</f>
        <v>5</v>
      </c>
      <c r="C24" s="145">
        <f>IF(VLOOKUP(A24,'Wyniki ogólne'!$D$34:$O$129,6,FALSE)="–","–",IF(VLOOKUP(A24,'Wyniki ogólne'!$D$34:$O$129,6,FALSE)&gt;=0,VLOOKUP(A24,'Wyniki ogólne'!$D$34:$O$129,7,FALSE)-VLOOKUP(A24,'Wyniki ogólne'!$D$34:$O$129,6,FALSE),VLOOKUP(A24,'Wyniki ogólne'!$D$34:$O$129,7,FALSE)))</f>
        <v>20</v>
      </c>
      <c r="D24" s="133">
        <f>IF(VLOOKUP(A24,'Wyniki ogólne'!$D$34:$O$129,6,FALSE)="–","–",VLOOKUP(A24,'Wyniki ogólne'!$D$34:$O$129,9,FALSE)-VLOOKUP(A24,'Wyniki ogólne'!$D$34:$O$129,7,FALSE))</f>
        <v>50</v>
      </c>
      <c r="E24" s="133">
        <f>IF(VLOOKUP(A24,'Wyniki ogólne'!$D$34:$O$129,6,FALSE)="–","–",VLOOKUP(A24,'Wyniki ogólne'!$D$34:$O$129,10,FALSE)-VLOOKUP(A24,'Wyniki ogólne'!$D$34:$O$129,9,FALSE))</f>
        <v>20</v>
      </c>
      <c r="F24" s="133">
        <f t="shared" si="1"/>
        <v>5</v>
      </c>
      <c r="G24" s="133">
        <f t="shared" si="2"/>
        <v>25</v>
      </c>
      <c r="H24" s="133">
        <f t="shared" si="3"/>
        <v>75</v>
      </c>
      <c r="I24" s="133">
        <f t="shared" si="4"/>
        <v>95</v>
      </c>
      <c r="J24" s="133">
        <f>IF(VLOOKUP(A24,'Wyniki ogólne'!$D$34:$O$130,4,FALSE)="–",100000000000,VLOOKUP(A24,'Wyniki ogólne'!$D$34:$O$130,4,FALSE))</f>
        <v>100000000000</v>
      </c>
      <c r="K24" s="133">
        <f>IF(VLOOKUP(A24,'Wyniki ogólne'!$D$34:$O$130,8,FALSE)="–",100000000000,VLOOKUP(A24,'Wyniki ogólne'!$D$34:$O$130,8,FALSE))</f>
        <v>50</v>
      </c>
      <c r="L24" s="143">
        <f t="shared" si="54"/>
        <v>50</v>
      </c>
      <c r="M24" s="141">
        <f t="shared" si="6"/>
        <v>0</v>
      </c>
      <c r="N24" s="141">
        <f t="shared" si="7"/>
        <v>100</v>
      </c>
      <c r="O24" s="136">
        <f t="shared" si="8"/>
        <v>10</v>
      </c>
      <c r="P24" s="151" t="s">
        <v>109</v>
      </c>
      <c r="Q24" s="152">
        <v>23</v>
      </c>
      <c r="R24" s="148">
        <f>IFERROR(MIN(B24,J24,K24,'Baza wyników'!AR255),0)</f>
        <v>5</v>
      </c>
      <c r="S24" s="149" cm="1">
        <f t="array" ref="S24">_xlfn.IFS(AND(J24=100000000000,K24=100000000000),IFERROR(MAX(E24,I24,'Baza wyników'!AR299),0),J24=100000000000,IFERROR(MAX(E24,I24,K24,'Baza wyników'!AR299),0),K24=100000000000,IFERROR(MAX(E24,I24,J24,'Baza wyników'!AR299),0),AND(J24&lt;&gt;100000000000,K24&lt;&gt;100000000000),IFERROR(MAX(E24,I24,J24,K24,'Baza wyników'!AR299),0))</f>
        <v>95</v>
      </c>
      <c r="T24" s="159">
        <f t="shared" si="9"/>
        <v>90</v>
      </c>
      <c r="U24" s="158" cm="1">
        <f t="array" ref="U24">IFERROR(_xlfn.IFS(ABS(T24)&lt;2,0.5,ABS(T24)&lt;5,1,ABS(T24)&lt;50,5,ABS(T24)&lt;100,10,ABS(T24)&lt;200,20,ABS(T24)&lt;500,50,ABS(T24)&lt;1000,100,ABS(T24)&lt;10000,1000,ABS(T24)&lt;100000,10000,ABS(T24)&lt;10000000,100000,ABS(T24)&lt;10000000,1000000,ABS(T24)&lt;20000000,2000000,ABS(T24)&lt;30000000,3000000,ABS(T24)&lt;40000000,4000000,ABS(T24)&lt;50000000,5000000,ABS(T24)&lt;60000000,6000000,ABS(T24)&lt;70000000,7000000,ABS(T24)&lt;80000000,8000000,ABS(T24)&lt;90000000,9000000,ABS(T24)&lt;100000000,10000000),0)</f>
        <v>10</v>
      </c>
      <c r="V24" s="153" t="s">
        <v>118</v>
      </c>
      <c r="W24" s="139"/>
      <c r="X24" s="133">
        <f>_xlfn.IFNA(IF(VLOOKUP(A24,'Wyniki white collar'!$D$34:$O$83,6,FALSE)="–","–", VLOOKUP(A24,'Wyniki white collar'!$D$34:$O$83,6,FALSE)),"brak")</f>
        <v>5</v>
      </c>
      <c r="Y24" s="145">
        <f>IF(X24="–","–", _xlfn.IFNA(IF(VLOOKUP(A24,'Wyniki white collar'!$D$34:$O$83,6,FALSE)&gt;=0,VLOOKUP(A24,'Wyniki white collar'!$D$34:$O$83,7,FALSE)-VLOOKUP(A24,'Wyniki white collar'!$D$34:$O$83,6,FALSE),VLOOKUP(A24,'Wyniki white collar'!$D$34:$O$83,7,FALSE)),"brak"))</f>
        <v>20</v>
      </c>
      <c r="Z24" s="133">
        <f>IF(X24="–","–", _xlfn.IFNA(VLOOKUP(A24,'Wyniki white collar'!$D$34:$O$83,9,FALSE)-VLOOKUP(A24,'Wyniki white collar'!$D$34:$O$83,7,FALSE),"brak"))</f>
        <v>50</v>
      </c>
      <c r="AA24" s="133">
        <f>IF(X24="–","–", _xlfn.IFNA(VLOOKUP(A24,'Wyniki white collar'!$D$34:$O$83,10,FALSE)-VLOOKUP(A24,'Wyniki white collar'!$D$34:$O$83,9,FALSE),"brak"))</f>
        <v>20</v>
      </c>
      <c r="AB24" s="133">
        <f t="shared" si="0"/>
        <v>5</v>
      </c>
      <c r="AC24" s="133">
        <f t="shared" si="10"/>
        <v>25</v>
      </c>
      <c r="AD24" s="133">
        <f t="shared" si="52"/>
        <v>75</v>
      </c>
      <c r="AE24" s="133">
        <f t="shared" si="11"/>
        <v>95</v>
      </c>
      <c r="AF24" s="133">
        <f>_xlfn.IFNA(IF(VLOOKUP(A24,'Wyniki white collar'!$D$34:$O$83,4,FALSE)="–",100000000000,VLOOKUP(A24,'Wyniki white collar'!$D$34:$O$83,4,FALSE)),"brak")</f>
        <v>100000000000</v>
      </c>
      <c r="AG24" s="133">
        <f>_xlfn.IFNA(IF(VLOOKUP(A24,'Wyniki white collar'!$D$34:$O$83,8,FALSE)="–",100000000000,VLOOKUP(A24,'Wyniki white collar'!$D$34:$O$83,8,FALSE)),"brak")</f>
        <v>50</v>
      </c>
      <c r="AH24" s="142">
        <f t="shared" si="12"/>
        <v>50</v>
      </c>
      <c r="AI24" s="141">
        <f t="shared" si="13"/>
        <v>0</v>
      </c>
      <c r="AJ24" s="141">
        <f t="shared" si="14"/>
        <v>100</v>
      </c>
      <c r="AK24" s="136">
        <f t="shared" si="15"/>
        <v>10</v>
      </c>
      <c r="AL24" s="151" t="s">
        <v>109</v>
      </c>
      <c r="AM24" s="152">
        <v>23</v>
      </c>
      <c r="AN24" s="148">
        <f>IFERROR(MIN(X24,AF24,AG24,'Baza wyników'!AS255),0)</f>
        <v>5</v>
      </c>
      <c r="AO24" s="141" cm="1">
        <f t="array" ref="AO24">_xlfn.IFS(AND(AF24=100000000000,AG24=100000000000),IFERROR(MAX(AA24,AE24,'Baza wyników'!AS299),0),AF24=100000000000,IFERROR(MAX(AA24,AE24,AG24,'Baza wyników'!AS299),0),AG24=100000000000,IFERROR(MAX(AA24,AE24,AF24,'Baza wyników'!AS299),0),AND(AF24&lt;&gt;100000000000,AG24&lt;&gt;100000000000),IFERROR(MAX(AA24,AE24,AF24,AG24,'Baza wyników'!AS299),0))</f>
        <v>95</v>
      </c>
      <c r="AP24" s="159">
        <f t="shared" si="16"/>
        <v>90</v>
      </c>
      <c r="AQ24" s="158" cm="1">
        <f t="array" ref="AQ24">IFERROR(_xlfn.IFS(ABS(AP24)&lt;2,0.5,ABS(AP24)&lt;5,1,ABS(AP24)&lt;50,5,ABS(AP24)&lt;100,10,ABS(AP24)&lt;200,20,ABS(AP24)&lt;500,50,ABS(AP24)&lt;1000,100,ABS(AP24)&lt;10000,1000,ABS(AP24)&lt;100000,10000,ABS(AP24)&lt;10000000,100000,ABS(AP24)&lt;10000000,1000000),0)</f>
        <v>10</v>
      </c>
      <c r="AR24" s="163" t="s">
        <v>120</v>
      </c>
      <c r="AT24" s="133">
        <f>_xlfn.IFNA(IF(VLOOKUP(A24,'Wyniki blue collar'!$D$34:$O$83,6,FALSE)="–","–", VLOOKUP(A24,'Wyniki blue collar'!$D$34:$O$83,6,FALSE)),"brak")</f>
        <v>5</v>
      </c>
      <c r="AU24" s="145">
        <f>IF(AT24="–","–", _xlfn.IFNA(IF(VLOOKUP(A24,'Wyniki blue collar'!$D$34:$O$83,6,FALSE)&gt;=0,VLOOKUP(A24,'Wyniki blue collar'!$D$34:$O$83,7,FALSE)-VLOOKUP(A24,'Wyniki blue collar'!$D$34:$O$83,6,FALSE),VLOOKUP(A24,'Wyniki blue collar'!$D$34:$O$83,7,FALSE)),"brak"))</f>
        <v>20</v>
      </c>
      <c r="AV24" s="133">
        <f>IF(AT24="–","–", _xlfn.IFNA(VLOOKUP(A24,'Wyniki blue collar'!$D$34:$O$83,9,FALSE)-VLOOKUP(A24,'Wyniki blue collar'!$D$34:$O$83,7,FALSE),"brak"))</f>
        <v>50</v>
      </c>
      <c r="AW24" s="133">
        <f>_xlfn.IFNA(VLOOKUP(A24,'Wyniki blue collar'!$D$34:$O$83,10,FALSE)-VLOOKUP(A24,'Wyniki blue collar'!$D$34:$O$83,9,FALSE),"brak")</f>
        <v>20</v>
      </c>
      <c r="AX24" s="133">
        <f t="shared" si="17"/>
        <v>5</v>
      </c>
      <c r="AY24" s="133">
        <f t="shared" si="18"/>
        <v>25</v>
      </c>
      <c r="AZ24" s="133">
        <f t="shared" si="19"/>
        <v>75</v>
      </c>
      <c r="BA24" s="133">
        <f t="shared" si="20"/>
        <v>95</v>
      </c>
      <c r="BB24" s="133">
        <f>_xlfn.IFNA(IF(VLOOKUP(A24,'Wyniki blue collar'!$D$34:$O$83,4,FALSE)="–",100000000000,VLOOKUP(A24,'Wyniki blue collar'!$D$34:$O$83,4,FALSE)),"brak")</f>
        <v>100000000000</v>
      </c>
      <c r="BC24" s="133">
        <f>_xlfn.IFNA(IF(VLOOKUP(A24,'Wyniki blue collar'!$D$34:$O$83,8,FALSE)="–",100000000000,VLOOKUP(A24,'Wyniki blue collar'!$D$34:$O$83,8,FALSE)),"brak")</f>
        <v>50</v>
      </c>
      <c r="BD24" s="142">
        <f t="shared" si="21"/>
        <v>50</v>
      </c>
      <c r="BE24" s="141">
        <f t="shared" si="22"/>
        <v>0</v>
      </c>
      <c r="BF24" s="141">
        <f t="shared" si="23"/>
        <v>100</v>
      </c>
      <c r="BG24" s="136">
        <f t="shared" si="24"/>
        <v>10</v>
      </c>
      <c r="BH24" s="151" t="s">
        <v>109</v>
      </c>
      <c r="BI24" s="152">
        <v>23</v>
      </c>
      <c r="BJ24" s="148">
        <f>IFERROR(MIN(AT24,BB24,BC24,'Baza wyników'!AT255),0)</f>
        <v>5</v>
      </c>
      <c r="BK24" s="141" cm="1">
        <f t="array" ref="BK24">_xlfn.IFS(AND(BB24=100000000000,BC24=100000000000),IFERROR(MAX(AW24,BA24,'Baza wyników'!AT299),0),BC24=100000000000,IFERROR(MAX(AW24,BA24,BB24,'Baza wyników'!AT299),0),BB24=100000000000,IFERROR(MAX(AW24,BA24,BC24,'Baza wyników'!AT299),0),AND(BB24&lt;&gt;100000000000,BC24&lt;&gt;100000000000),IFERROR(MAX(AW24,BA24,BB24,BC24,'Baza wyników'!AT299),0))</f>
        <v>95</v>
      </c>
      <c r="BL24" s="159">
        <f t="shared" si="25"/>
        <v>90</v>
      </c>
      <c r="BM24" s="158" cm="1">
        <f t="array" ref="BM24">IFERROR(_xlfn.IFS(ABS(BL24)&lt;2,0.5,ABS(BL24)&lt;5,1,ABS(BL24)&lt;50,5,ABS(BL24)&lt;100,10,ABS(BL24)&lt;200,20,ABS(BL24)&lt;500,50,ABS(BL24)&lt;1000,100,ABS(BL24)&lt;10000,1000,ABS(BL24)&lt;100000,10000,ABS(BL24)&lt;10000000,100000,ABS(BL24)&lt;10000000,1000000),0)</f>
        <v>10</v>
      </c>
      <c r="BN24" s="167" t="s">
        <v>121</v>
      </c>
    </row>
    <row r="25" spans="1:66" x14ac:dyDescent="0.25">
      <c r="A25" t="s">
        <v>166</v>
      </c>
      <c r="B25" s="133">
        <f>VLOOKUP(A25,'Wyniki ogólne'!$D$34:$O$129,6,FALSE)</f>
        <v>5</v>
      </c>
      <c r="C25" s="145">
        <f>IF(VLOOKUP(A25,'Wyniki ogólne'!$D$34:$O$129,6,FALSE)="–","–",IF(VLOOKUP(A25,'Wyniki ogólne'!$D$34:$O$129,6,FALSE)&gt;=0,VLOOKUP(A25,'Wyniki ogólne'!$D$34:$O$129,7,FALSE)-VLOOKUP(A25,'Wyniki ogólne'!$D$34:$O$129,6,FALSE),VLOOKUP(A25,'Wyniki ogólne'!$D$34:$O$129,7,FALSE)))</f>
        <v>20</v>
      </c>
      <c r="D25" s="133">
        <f>IF(VLOOKUP(A25,'Wyniki ogólne'!$D$34:$O$129,6,FALSE)="–","–",VLOOKUP(A25,'Wyniki ogólne'!$D$34:$O$129,9,FALSE)-VLOOKUP(A25,'Wyniki ogólne'!$D$34:$O$129,7,FALSE))</f>
        <v>50</v>
      </c>
      <c r="E25" s="133">
        <f>IF(VLOOKUP(A25,'Wyniki ogólne'!$D$34:$O$129,6,FALSE)="–","–",VLOOKUP(A25,'Wyniki ogólne'!$D$34:$O$129,10,FALSE)-VLOOKUP(A25,'Wyniki ogólne'!$D$34:$O$129,9,FALSE))</f>
        <v>20</v>
      </c>
      <c r="F25" s="133">
        <f t="shared" si="1"/>
        <v>5</v>
      </c>
      <c r="G25" s="133">
        <f t="shared" si="2"/>
        <v>25</v>
      </c>
      <c r="H25" s="133">
        <f t="shared" si="3"/>
        <v>75</v>
      </c>
      <c r="I25" s="133">
        <f t="shared" si="4"/>
        <v>95</v>
      </c>
      <c r="J25" s="133">
        <f>IF(VLOOKUP(A25,'Wyniki ogólne'!$D$34:$O$130,4,FALSE)="–",100000000000,VLOOKUP(A25,'Wyniki ogólne'!$D$34:$O$130,4,FALSE))</f>
        <v>100000000000</v>
      </c>
      <c r="K25" s="133">
        <f>IF(VLOOKUP(A25,'Wyniki ogólne'!$D$34:$O$130,8,FALSE)="–",100000000000,VLOOKUP(A25,'Wyniki ogólne'!$D$34:$O$130,8,FALSE))</f>
        <v>50</v>
      </c>
      <c r="L25" s="143">
        <f t="shared" si="54"/>
        <v>50</v>
      </c>
      <c r="M25" s="141">
        <f t="shared" si="6"/>
        <v>0</v>
      </c>
      <c r="N25" s="141">
        <f t="shared" si="7"/>
        <v>100</v>
      </c>
      <c r="O25" s="136">
        <f t="shared" si="8"/>
        <v>10</v>
      </c>
      <c r="P25" s="151" t="s">
        <v>109</v>
      </c>
      <c r="Q25" s="152">
        <v>24</v>
      </c>
      <c r="R25" s="148">
        <f>IFERROR(MIN(B25,J25,K25,'Baza wyników'!AR256),0)</f>
        <v>5</v>
      </c>
      <c r="S25" s="149" cm="1">
        <f t="array" ref="S25">_xlfn.IFS(AND(J25=100000000000,K25=100000000000),IFERROR(MAX(E25,I25,'Baza wyników'!AR300),0),J25=100000000000,IFERROR(MAX(E25,I25,K25,'Baza wyników'!AR300),0),K25=100000000000,IFERROR(MAX(E25,I25,J25,'Baza wyników'!AR300),0),AND(J25&lt;&gt;100000000000,K25&lt;&gt;100000000000),IFERROR(MAX(E25,I25,J25,K25,'Baza wyników'!AR300),0))</f>
        <v>95</v>
      </c>
      <c r="T25" s="159">
        <f t="shared" si="9"/>
        <v>90</v>
      </c>
      <c r="U25" s="158" cm="1">
        <f t="array" ref="U25">IFERROR(_xlfn.IFS(ABS(T25)&lt;2,0.5,ABS(T25)&lt;5,1,ABS(T25)&lt;50,5,ABS(T25)&lt;100,10,ABS(T25)&lt;200,20,ABS(T25)&lt;500,50,ABS(T25)&lt;1000,100,ABS(T25)&lt;10000,1000,ABS(T25)&lt;100000,10000,ABS(T25)&lt;10000000,100000,ABS(T25)&lt;10000000,1000000,ABS(T25)&lt;20000000,2000000,ABS(T25)&lt;30000000,3000000,ABS(T25)&lt;40000000,4000000,ABS(T25)&lt;50000000,5000000,ABS(T25)&lt;60000000,6000000,ABS(T25)&lt;70000000,7000000,ABS(T25)&lt;80000000,8000000,ABS(T25)&lt;90000000,9000000,ABS(T25)&lt;100000000,10000000),0)</f>
        <v>10</v>
      </c>
      <c r="V25" s="153" t="s">
        <v>118</v>
      </c>
      <c r="W25" s="139"/>
      <c r="X25" s="133">
        <f>_xlfn.IFNA(IF(VLOOKUP(A25,'Wyniki white collar'!$D$34:$O$83,6,FALSE)="–","–", VLOOKUP(A25,'Wyniki white collar'!$D$34:$O$83,6,FALSE)),"brak")</f>
        <v>5</v>
      </c>
      <c r="Y25" s="145">
        <f>IF(X25="–","–", _xlfn.IFNA(IF(VLOOKUP(A25,'Wyniki white collar'!$D$34:$O$83,6,FALSE)&gt;=0,VLOOKUP(A25,'Wyniki white collar'!$D$34:$O$83,7,FALSE)-VLOOKUP(A25,'Wyniki white collar'!$D$34:$O$83,6,FALSE),VLOOKUP(A25,'Wyniki white collar'!$D$34:$O$83,7,FALSE)),"brak"))</f>
        <v>20</v>
      </c>
      <c r="Z25" s="133">
        <f>IF(X25="–","–", _xlfn.IFNA(VLOOKUP(A25,'Wyniki white collar'!$D$34:$O$83,9,FALSE)-VLOOKUP(A25,'Wyniki white collar'!$D$34:$O$83,7,FALSE),"brak"))</f>
        <v>50</v>
      </c>
      <c r="AA25" s="133">
        <f>IF(X25="–","–", _xlfn.IFNA(VLOOKUP(A25,'Wyniki white collar'!$D$34:$O$83,10,FALSE)-VLOOKUP(A25,'Wyniki white collar'!$D$34:$O$83,9,FALSE),"brak"))</f>
        <v>20</v>
      </c>
      <c r="AB25" s="133">
        <f t="shared" si="0"/>
        <v>5</v>
      </c>
      <c r="AC25" s="133">
        <f t="shared" si="10"/>
        <v>25</v>
      </c>
      <c r="AD25" s="133">
        <f t="shared" si="52"/>
        <v>75</v>
      </c>
      <c r="AE25" s="133">
        <f t="shared" si="11"/>
        <v>95</v>
      </c>
      <c r="AF25" s="133">
        <f>_xlfn.IFNA(IF(VLOOKUP(A25,'Wyniki white collar'!$D$34:$O$83,4,FALSE)="–",100000000000,VLOOKUP(A25,'Wyniki white collar'!$D$34:$O$83,4,FALSE)),"brak")</f>
        <v>100000000000</v>
      </c>
      <c r="AG25" s="133">
        <f>_xlfn.IFNA(IF(VLOOKUP(A25,'Wyniki white collar'!$D$34:$O$83,8,FALSE)="–",100000000000,VLOOKUP(A25,'Wyniki white collar'!$D$34:$O$83,8,FALSE)),"brak")</f>
        <v>50</v>
      </c>
      <c r="AH25" s="142">
        <f t="shared" si="12"/>
        <v>50</v>
      </c>
      <c r="AI25" s="141">
        <f t="shared" si="13"/>
        <v>0</v>
      </c>
      <c r="AJ25" s="141">
        <f t="shared" si="14"/>
        <v>100</v>
      </c>
      <c r="AK25" s="136">
        <f t="shared" si="15"/>
        <v>10</v>
      </c>
      <c r="AL25" s="151" t="s">
        <v>109</v>
      </c>
      <c r="AM25" s="152">
        <v>24</v>
      </c>
      <c r="AN25" s="148">
        <f>IFERROR(MIN(X25,AF25,AG25,'Baza wyników'!AS256),0)</f>
        <v>5</v>
      </c>
      <c r="AO25" s="141" cm="1">
        <f t="array" ref="AO25">_xlfn.IFS(AND(AF25=100000000000,AG25=100000000000),IFERROR(MAX(AA25,AE25,'Baza wyników'!AS300),0),AF25=100000000000,IFERROR(MAX(AA25,AE25,AG25,'Baza wyników'!AS300),0),AG25=100000000000,IFERROR(MAX(AA25,AE25,AF25,'Baza wyników'!AS300),0),AND(AF25&lt;&gt;100000000000,AG25&lt;&gt;100000000000),IFERROR(MAX(AA25,AE25,AF25,AG25,'Baza wyników'!AS300),0))</f>
        <v>95</v>
      </c>
      <c r="AP25" s="159">
        <f t="shared" si="16"/>
        <v>90</v>
      </c>
      <c r="AQ25" s="158" cm="1">
        <f t="array" ref="AQ25">IFERROR(_xlfn.IFS(ABS(AP25)&lt;2,0.5,ABS(AP25)&lt;5,1,ABS(AP25)&lt;50,5,ABS(AP25)&lt;100,10,ABS(AP25)&lt;200,20,ABS(AP25)&lt;500,50,ABS(AP25)&lt;1000,100,ABS(AP25)&lt;10000,1000,ABS(AP25)&lt;100000,10000,ABS(AP25)&lt;10000000,100000,ABS(AP25)&lt;10000000,1000000),0)</f>
        <v>10</v>
      </c>
      <c r="AR25" s="163" t="s">
        <v>120</v>
      </c>
      <c r="AT25" s="133">
        <f>_xlfn.IFNA(IF(VLOOKUP(A25,'Wyniki blue collar'!$D$34:$O$83,6,FALSE)="–","–", VLOOKUP(A25,'Wyniki blue collar'!$D$34:$O$83,6,FALSE)),"brak")</f>
        <v>5</v>
      </c>
      <c r="AU25" s="145">
        <f>IF(AT25="–","–", _xlfn.IFNA(IF(VLOOKUP(A25,'Wyniki blue collar'!$D$34:$O$83,6,FALSE)&gt;=0,VLOOKUP(A25,'Wyniki blue collar'!$D$34:$O$83,7,FALSE)-VLOOKUP(A25,'Wyniki blue collar'!$D$34:$O$83,6,FALSE),VLOOKUP(A25,'Wyniki blue collar'!$D$34:$O$83,7,FALSE)),"brak"))</f>
        <v>20</v>
      </c>
      <c r="AV25" s="133">
        <f>IF(AT25="–","–", _xlfn.IFNA(VLOOKUP(A25,'Wyniki blue collar'!$D$34:$O$83,9,FALSE)-VLOOKUP(A25,'Wyniki blue collar'!$D$34:$O$83,7,FALSE),"brak"))</f>
        <v>50</v>
      </c>
      <c r="AW25" s="133">
        <f>_xlfn.IFNA(VLOOKUP(A25,'Wyniki blue collar'!$D$34:$O$83,10,FALSE)-VLOOKUP(A25,'Wyniki blue collar'!$D$34:$O$83,9,FALSE),"brak")</f>
        <v>20</v>
      </c>
      <c r="AX25" s="133">
        <f t="shared" si="17"/>
        <v>5</v>
      </c>
      <c r="AY25" s="133">
        <f t="shared" si="18"/>
        <v>25</v>
      </c>
      <c r="AZ25" s="133">
        <f t="shared" si="19"/>
        <v>75</v>
      </c>
      <c r="BA25" s="133">
        <f t="shared" si="20"/>
        <v>95</v>
      </c>
      <c r="BB25" s="133">
        <f>_xlfn.IFNA(IF(VLOOKUP(A25,'Wyniki blue collar'!$D$34:$O$83,4,FALSE)="–",100000000000,VLOOKUP(A25,'Wyniki blue collar'!$D$34:$O$83,4,FALSE)),"brak")</f>
        <v>100000000000</v>
      </c>
      <c r="BC25" s="133">
        <f>_xlfn.IFNA(IF(VLOOKUP(A25,'Wyniki blue collar'!$D$34:$O$83,8,FALSE)="–",100000000000,VLOOKUP(A25,'Wyniki blue collar'!$D$34:$O$83,8,FALSE)),"brak")</f>
        <v>50</v>
      </c>
      <c r="BD25" s="142">
        <f t="shared" si="21"/>
        <v>50</v>
      </c>
      <c r="BE25" s="141">
        <f t="shared" si="22"/>
        <v>0</v>
      </c>
      <c r="BF25" s="141">
        <f t="shared" si="23"/>
        <v>100</v>
      </c>
      <c r="BG25" s="136">
        <f t="shared" si="24"/>
        <v>10</v>
      </c>
      <c r="BH25" s="151" t="s">
        <v>109</v>
      </c>
      <c r="BI25" s="152">
        <v>24</v>
      </c>
      <c r="BJ25" s="148">
        <f>IFERROR(MIN(AT25,BB25,BC25,'Baza wyników'!AT256),0)</f>
        <v>5</v>
      </c>
      <c r="BK25" s="141" cm="1">
        <f t="array" ref="BK25">_xlfn.IFS(AND(BB25=100000000000,BC25=100000000000),IFERROR(MAX(AW25,BA25,'Baza wyników'!AT300),0),BC25=100000000000,IFERROR(MAX(AW25,BA25,BB25,'Baza wyników'!AT300),0),BB25=100000000000,IFERROR(MAX(AW25,BA25,BC25,'Baza wyników'!AT300),0),AND(BB25&lt;&gt;100000000000,BC25&lt;&gt;100000000000),IFERROR(MAX(AW25,BA25,BB25,BC25,'Baza wyników'!AT300),0))</f>
        <v>95</v>
      </c>
      <c r="BL25" s="159">
        <f t="shared" si="25"/>
        <v>90</v>
      </c>
      <c r="BM25" s="158" cm="1">
        <f t="array" ref="BM25">IFERROR(_xlfn.IFS(ABS(BL25)&lt;2,0.5,ABS(BL25)&lt;5,1,ABS(BL25)&lt;50,5,ABS(BL25)&lt;100,10,ABS(BL25)&lt;200,20,ABS(BL25)&lt;500,50,ABS(BL25)&lt;1000,100,ABS(BL25)&lt;10000,1000,ABS(BL25)&lt;100000,10000,ABS(BL25)&lt;10000000,100000,ABS(BL25)&lt;10000000,1000000),0)</f>
        <v>10</v>
      </c>
      <c r="BN25" s="167" t="s">
        <v>121</v>
      </c>
    </row>
    <row r="26" spans="1:66" x14ac:dyDescent="0.25">
      <c r="A26" t="s">
        <v>167</v>
      </c>
      <c r="B26" s="133">
        <f>VLOOKUP(A26,'Wyniki ogólne'!$D$34:$O$129,6,FALSE)</f>
        <v>5</v>
      </c>
      <c r="C26" s="145">
        <f>IF(VLOOKUP(A26,'Wyniki ogólne'!$D$34:$O$129,6,FALSE)="–","–",IF(VLOOKUP(A26,'Wyniki ogólne'!$D$34:$O$129,6,FALSE)&gt;=0,VLOOKUP(A26,'Wyniki ogólne'!$D$34:$O$129,7,FALSE)-VLOOKUP(A26,'Wyniki ogólne'!$D$34:$O$129,6,FALSE),VLOOKUP(A26,'Wyniki ogólne'!$D$34:$O$129,7,FALSE)))</f>
        <v>20</v>
      </c>
      <c r="D26" s="133">
        <f>IF(VLOOKUP(A26,'Wyniki ogólne'!$D$34:$O$129,6,FALSE)="–","–",VLOOKUP(A26,'Wyniki ogólne'!$D$34:$O$129,9,FALSE)-VLOOKUP(A26,'Wyniki ogólne'!$D$34:$O$129,7,FALSE))</f>
        <v>50</v>
      </c>
      <c r="E26" s="133">
        <f>IF(VLOOKUP(A26,'Wyniki ogólne'!$D$34:$O$129,6,FALSE)="–","–",VLOOKUP(A26,'Wyniki ogólne'!$D$34:$O$129,10,FALSE)-VLOOKUP(A26,'Wyniki ogólne'!$D$34:$O$129,9,FALSE))</f>
        <v>20</v>
      </c>
      <c r="F26" s="133">
        <f t="shared" si="1"/>
        <v>5</v>
      </c>
      <c r="G26" s="133">
        <f t="shared" si="2"/>
        <v>25</v>
      </c>
      <c r="H26" s="133">
        <f t="shared" si="3"/>
        <v>75</v>
      </c>
      <c r="I26" s="133">
        <f t="shared" si="4"/>
        <v>95</v>
      </c>
      <c r="J26" s="133">
        <f>IF(VLOOKUP(A26,'Wyniki ogólne'!$D$34:$O$130,4,FALSE)="–",100000000000,VLOOKUP(A26,'Wyniki ogólne'!$D$34:$O$130,4,FALSE))</f>
        <v>100000000000</v>
      </c>
      <c r="K26" s="133">
        <f>IF(VLOOKUP(A26,'Wyniki ogólne'!$D$34:$O$130,8,FALSE)="–",100000000000,VLOOKUP(A26,'Wyniki ogólne'!$D$34:$O$130,8,FALSE))</f>
        <v>50</v>
      </c>
      <c r="L26" s="143">
        <f t="shared" ref="L26:L29" si="55">K26</f>
        <v>50</v>
      </c>
      <c r="M26" s="141">
        <f t="shared" si="6"/>
        <v>0</v>
      </c>
      <c r="N26" s="141">
        <f t="shared" si="7"/>
        <v>100</v>
      </c>
      <c r="O26" s="136">
        <f t="shared" si="8"/>
        <v>10</v>
      </c>
      <c r="P26" s="151" t="s">
        <v>109</v>
      </c>
      <c r="Q26" s="152">
        <v>25</v>
      </c>
      <c r="R26" s="148">
        <f>IFERROR(MIN(B26,J26,K26,'Baza wyników'!AR257),0)</f>
        <v>5</v>
      </c>
      <c r="S26" s="149" cm="1">
        <f t="array" ref="S26">_xlfn.IFS(AND(J26=100000000000,K26=100000000000),IFERROR(MAX(E26,I26,'Baza wyników'!AR301),0),J26=100000000000,IFERROR(MAX(E26,I26,K26,'Baza wyników'!AR301),0),K26=100000000000,IFERROR(MAX(E26,I26,J26,'Baza wyników'!AR301),0),AND(J26&lt;&gt;100000000000,K26&lt;&gt;100000000000),IFERROR(MAX(E26,I26,J26,K26,'Baza wyników'!AR301),0))</f>
        <v>95</v>
      </c>
      <c r="T26" s="159">
        <f t="shared" si="9"/>
        <v>90</v>
      </c>
      <c r="U26" s="158" cm="1">
        <f t="array" ref="U26">IFERROR(_xlfn.IFS(ABS(T26)&lt;2,0.5,ABS(T26)&lt;5,1,ABS(T26)&lt;50,5,ABS(T26)&lt;100,10,ABS(T26)&lt;200,20,ABS(T26)&lt;500,50,ABS(T26)&lt;1000,100,ABS(T26)&lt;10000,1000,ABS(T26)&lt;100000,10000,ABS(T26)&lt;10000000,100000,ABS(T26)&lt;10000000,1000000,ABS(T26)&lt;20000000,2000000,ABS(T26)&lt;30000000,3000000,ABS(T26)&lt;40000000,4000000,ABS(T26)&lt;50000000,5000000,ABS(T26)&lt;60000000,6000000,ABS(T26)&lt;70000000,7000000,ABS(T26)&lt;80000000,8000000,ABS(T26)&lt;90000000,9000000,ABS(T26)&lt;100000000,10000000),0)</f>
        <v>10</v>
      </c>
      <c r="V26" s="153" t="s">
        <v>118</v>
      </c>
      <c r="W26" s="139"/>
      <c r="X26" s="133">
        <f>_xlfn.IFNA(IF(VLOOKUP(A26,'Wyniki white collar'!$D$34:$O$83,6,FALSE)="–","–", VLOOKUP(A26,'Wyniki white collar'!$D$34:$O$83,6,FALSE)),"brak")</f>
        <v>5</v>
      </c>
      <c r="Y26" s="145">
        <f>IF(X26="–","–", _xlfn.IFNA(IF(VLOOKUP(A26,'Wyniki white collar'!$D$34:$O$83,6,FALSE)&gt;=0,VLOOKUP(A26,'Wyniki white collar'!$D$34:$O$83,7,FALSE)-VLOOKUP(A26,'Wyniki white collar'!$D$34:$O$83,6,FALSE),VLOOKUP(A26,'Wyniki white collar'!$D$34:$O$83,7,FALSE)),"brak"))</f>
        <v>20</v>
      </c>
      <c r="Z26" s="133">
        <f>IF(X26="–","–", _xlfn.IFNA(VLOOKUP(A26,'Wyniki white collar'!$D$34:$O$83,9,FALSE)-VLOOKUP(A26,'Wyniki white collar'!$D$34:$O$83,7,FALSE),"brak"))</f>
        <v>50</v>
      </c>
      <c r="AA26" s="133">
        <f>IF(X26="–","–", _xlfn.IFNA(VLOOKUP(A26,'Wyniki white collar'!$D$34:$O$83,10,FALSE)-VLOOKUP(A26,'Wyniki white collar'!$D$34:$O$83,9,FALSE),"brak"))</f>
        <v>20</v>
      </c>
      <c r="AB26" s="133">
        <f t="shared" si="0"/>
        <v>5</v>
      </c>
      <c r="AC26" s="133">
        <f t="shared" si="10"/>
        <v>25</v>
      </c>
      <c r="AD26" s="133">
        <f t="shared" si="52"/>
        <v>75</v>
      </c>
      <c r="AE26" s="133">
        <f t="shared" si="11"/>
        <v>95</v>
      </c>
      <c r="AF26" s="133">
        <f>_xlfn.IFNA(IF(VLOOKUP(A26,'Wyniki white collar'!$D$34:$O$83,4,FALSE)="–",100000000000,VLOOKUP(A26,'Wyniki white collar'!$D$34:$O$83,4,FALSE)),"brak")</f>
        <v>100000000000</v>
      </c>
      <c r="AG26" s="133">
        <f>_xlfn.IFNA(IF(VLOOKUP(A26,'Wyniki white collar'!$D$34:$O$83,8,FALSE)="–",100000000000,VLOOKUP(A26,'Wyniki white collar'!$D$34:$O$83,8,FALSE)),"brak")</f>
        <v>50</v>
      </c>
      <c r="AH26" s="142">
        <f t="shared" si="12"/>
        <v>50</v>
      </c>
      <c r="AI26" s="141">
        <f t="shared" si="13"/>
        <v>0</v>
      </c>
      <c r="AJ26" s="141">
        <f t="shared" si="14"/>
        <v>100</v>
      </c>
      <c r="AK26" s="136">
        <f t="shared" si="15"/>
        <v>10</v>
      </c>
      <c r="AL26" s="151" t="s">
        <v>109</v>
      </c>
      <c r="AM26" s="152">
        <v>25</v>
      </c>
      <c r="AN26" s="148">
        <f>IFERROR(MIN(X26,AF26,AG26,'Baza wyników'!AS257),0)</f>
        <v>5</v>
      </c>
      <c r="AO26" s="141" cm="1">
        <f t="array" ref="AO26">_xlfn.IFS(AND(AF26=100000000000,AG26=100000000000),IFERROR(MAX(AA26,AE26,'Baza wyników'!AS301),0),AF26=100000000000,IFERROR(MAX(AA26,AE26,AG26,'Baza wyników'!AS301),0),AG26=100000000000,IFERROR(MAX(AA26,AE26,AF26,'Baza wyników'!AS301),0),AND(AF26&lt;&gt;100000000000,AG26&lt;&gt;100000000000),IFERROR(MAX(AA26,AE26,AF26,AG26,'Baza wyników'!AS301),0))</f>
        <v>95</v>
      </c>
      <c r="AP26" s="159">
        <f t="shared" si="16"/>
        <v>90</v>
      </c>
      <c r="AQ26" s="158" cm="1">
        <f t="array" ref="AQ26">IFERROR(_xlfn.IFS(ABS(AP26)&lt;2,0.5,ABS(AP26)&lt;5,1,ABS(AP26)&lt;50,5,ABS(AP26)&lt;100,10,ABS(AP26)&lt;200,20,ABS(AP26)&lt;500,50,ABS(AP26)&lt;1000,100,ABS(AP26)&lt;10000,1000,ABS(AP26)&lt;100000,10000,ABS(AP26)&lt;10000000,100000,ABS(AP26)&lt;10000000,1000000),0)</f>
        <v>10</v>
      </c>
      <c r="AR26" s="163" t="s">
        <v>120</v>
      </c>
      <c r="AT26" s="133">
        <f>_xlfn.IFNA(IF(VLOOKUP(A26,'Wyniki blue collar'!$D$34:$O$83,6,FALSE)="–","–", VLOOKUP(A26,'Wyniki blue collar'!$D$34:$O$83,6,FALSE)),"brak")</f>
        <v>5</v>
      </c>
      <c r="AU26" s="145">
        <f>IF(AT26="–","–", _xlfn.IFNA(IF(VLOOKUP(A26,'Wyniki blue collar'!$D$34:$O$83,6,FALSE)&gt;=0,VLOOKUP(A26,'Wyniki blue collar'!$D$34:$O$83,7,FALSE)-VLOOKUP(A26,'Wyniki blue collar'!$D$34:$O$83,6,FALSE),VLOOKUP(A26,'Wyniki blue collar'!$D$34:$O$83,7,FALSE)),"brak"))</f>
        <v>20</v>
      </c>
      <c r="AV26" s="133">
        <f>IF(AT26="–","–", _xlfn.IFNA(VLOOKUP(A26,'Wyniki blue collar'!$D$34:$O$83,9,FALSE)-VLOOKUP(A26,'Wyniki blue collar'!$D$34:$O$83,7,FALSE),"brak"))</f>
        <v>50</v>
      </c>
      <c r="AW26" s="133">
        <f>_xlfn.IFNA(VLOOKUP(A26,'Wyniki blue collar'!$D$34:$O$83,10,FALSE)-VLOOKUP(A26,'Wyniki blue collar'!$D$34:$O$83,9,FALSE),"brak")</f>
        <v>20</v>
      </c>
      <c r="AX26" s="133">
        <f t="shared" si="17"/>
        <v>5</v>
      </c>
      <c r="AY26" s="133">
        <f t="shared" si="18"/>
        <v>25</v>
      </c>
      <c r="AZ26" s="133">
        <f t="shared" si="19"/>
        <v>75</v>
      </c>
      <c r="BA26" s="133">
        <f t="shared" si="20"/>
        <v>95</v>
      </c>
      <c r="BB26" s="133">
        <f>_xlfn.IFNA(IF(VLOOKUP(A26,'Wyniki blue collar'!$D$34:$O$83,4,FALSE)="–",100000000000,VLOOKUP(A26,'Wyniki blue collar'!$D$34:$O$83,4,FALSE)),"brak")</f>
        <v>100000000000</v>
      </c>
      <c r="BC26" s="133">
        <f>_xlfn.IFNA(IF(VLOOKUP(A26,'Wyniki blue collar'!$D$34:$O$83,8,FALSE)="–",100000000000,VLOOKUP(A26,'Wyniki blue collar'!$D$34:$O$83,8,FALSE)),"brak")</f>
        <v>50</v>
      </c>
      <c r="BD26" s="142">
        <f t="shared" si="21"/>
        <v>50</v>
      </c>
      <c r="BE26" s="141">
        <f t="shared" si="22"/>
        <v>0</v>
      </c>
      <c r="BF26" s="141">
        <f t="shared" si="23"/>
        <v>100</v>
      </c>
      <c r="BG26" s="136">
        <f t="shared" si="24"/>
        <v>10</v>
      </c>
      <c r="BH26" s="151" t="s">
        <v>109</v>
      </c>
      <c r="BI26" s="152">
        <v>25</v>
      </c>
      <c r="BJ26" s="148">
        <f>IFERROR(MIN(AT26,BB26,BC26,'Baza wyników'!AT257),0)</f>
        <v>5</v>
      </c>
      <c r="BK26" s="141" cm="1">
        <f t="array" ref="BK26">_xlfn.IFS(AND(BB26=100000000000,BC26=100000000000),IFERROR(MAX(AW26,BA26,'Baza wyników'!AT301),0),BC26=100000000000,IFERROR(MAX(AW26,BA26,BB26,'Baza wyników'!AT301),0),BB26=100000000000,IFERROR(MAX(AW26,BA26,BC26,'Baza wyników'!AT301),0),AND(BB26&lt;&gt;100000000000,BC26&lt;&gt;100000000000),IFERROR(MAX(AW26,BA26,BB26,BC26,'Baza wyników'!AT301),0))</f>
        <v>95</v>
      </c>
      <c r="BL26" s="159">
        <f t="shared" si="25"/>
        <v>90</v>
      </c>
      <c r="BM26" s="158" cm="1">
        <f t="array" ref="BM26">IFERROR(_xlfn.IFS(ABS(BL26)&lt;2,0.5,ABS(BL26)&lt;5,1,ABS(BL26)&lt;50,5,ABS(BL26)&lt;100,10,ABS(BL26)&lt;200,20,ABS(BL26)&lt;500,50,ABS(BL26)&lt;1000,100,ABS(BL26)&lt;10000,1000,ABS(BL26)&lt;100000,10000,ABS(BL26)&lt;10000000,100000,ABS(BL26)&lt;10000000,1000000),0)</f>
        <v>10</v>
      </c>
      <c r="BN26" s="167" t="s">
        <v>121</v>
      </c>
    </row>
    <row r="27" spans="1:66" x14ac:dyDescent="0.25">
      <c r="A27" t="s">
        <v>168</v>
      </c>
      <c r="B27" s="133">
        <f>VLOOKUP(A27,'Wyniki ogólne'!$D$34:$O$129,6,FALSE)</f>
        <v>5</v>
      </c>
      <c r="C27" s="145">
        <f>IF(VLOOKUP(A27,'Wyniki ogólne'!$D$34:$O$129,6,FALSE)="–","–",IF(VLOOKUP(A27,'Wyniki ogólne'!$D$34:$O$129,6,FALSE)&gt;=0,VLOOKUP(A27,'Wyniki ogólne'!$D$34:$O$129,7,FALSE)-VLOOKUP(A27,'Wyniki ogólne'!$D$34:$O$129,6,FALSE),VLOOKUP(A27,'Wyniki ogólne'!$D$34:$O$129,7,FALSE)))</f>
        <v>20</v>
      </c>
      <c r="D27" s="133">
        <f>IF(VLOOKUP(A27,'Wyniki ogólne'!$D$34:$O$129,6,FALSE)="–","–",VLOOKUP(A27,'Wyniki ogólne'!$D$34:$O$129,9,FALSE)-VLOOKUP(A27,'Wyniki ogólne'!$D$34:$O$129,7,FALSE))</f>
        <v>50</v>
      </c>
      <c r="E27" s="133">
        <f>IF(VLOOKUP(A27,'Wyniki ogólne'!$D$34:$O$129,6,FALSE)="–","–",VLOOKUP(A27,'Wyniki ogólne'!$D$34:$O$129,10,FALSE)-VLOOKUP(A27,'Wyniki ogólne'!$D$34:$O$129,9,FALSE))</f>
        <v>20</v>
      </c>
      <c r="F27" s="133">
        <f t="shared" si="1"/>
        <v>5</v>
      </c>
      <c r="G27" s="133">
        <f t="shared" si="2"/>
        <v>25</v>
      </c>
      <c r="H27" s="133">
        <f t="shared" si="3"/>
        <v>75</v>
      </c>
      <c r="I27" s="133">
        <f t="shared" si="4"/>
        <v>95</v>
      </c>
      <c r="J27" s="133">
        <f>IF(VLOOKUP(A27,'Wyniki ogólne'!$D$34:$O$130,4,FALSE)="–",100000000000,VLOOKUP(A27,'Wyniki ogólne'!$D$34:$O$130,4,FALSE))</f>
        <v>100000000000</v>
      </c>
      <c r="K27" s="133">
        <f>IF(VLOOKUP(A27,'Wyniki ogólne'!$D$34:$O$130,8,FALSE)="–",100000000000,VLOOKUP(A27,'Wyniki ogólne'!$D$34:$O$130,8,FALSE))</f>
        <v>50</v>
      </c>
      <c r="L27" s="143">
        <f t="shared" si="55"/>
        <v>50</v>
      </c>
      <c r="M27" s="141">
        <f t="shared" si="6"/>
        <v>0</v>
      </c>
      <c r="N27" s="141">
        <f t="shared" si="7"/>
        <v>100</v>
      </c>
      <c r="O27" s="136">
        <f t="shared" si="8"/>
        <v>10</v>
      </c>
      <c r="P27" s="151" t="s">
        <v>109</v>
      </c>
      <c r="Q27" s="152">
        <v>26</v>
      </c>
      <c r="R27" s="148">
        <f>IFERROR(MIN(B27,J27,K27,'Baza wyników'!AR258),0)</f>
        <v>5</v>
      </c>
      <c r="S27" s="149" cm="1">
        <f t="array" ref="S27">_xlfn.IFS(AND(J27=100000000000,K27=100000000000),IFERROR(MAX(E27,I27,'Baza wyników'!AR302),0),J27=100000000000,IFERROR(MAX(E27,I27,K27,'Baza wyników'!AR302),0),K27=100000000000,IFERROR(MAX(E27,I27,J27,'Baza wyników'!AR302),0),AND(J27&lt;&gt;100000000000,K27&lt;&gt;100000000000),IFERROR(MAX(E27,I27,J27,K27,'Baza wyników'!AR302),0))</f>
        <v>95</v>
      </c>
      <c r="T27" s="159">
        <f t="shared" si="9"/>
        <v>90</v>
      </c>
      <c r="U27" s="158" cm="1">
        <f t="array" ref="U27">IFERROR(_xlfn.IFS(ABS(T27)&lt;2,0.5,ABS(T27)&lt;5,1,ABS(T27)&lt;50,5,ABS(T27)&lt;100,10,ABS(T27)&lt;200,20,ABS(T27)&lt;500,50,ABS(T27)&lt;1000,100,ABS(T27)&lt;10000,1000,ABS(T27)&lt;100000,10000,ABS(T27)&lt;10000000,100000,ABS(T27)&lt;10000000,1000000,ABS(T27)&lt;20000000,2000000,ABS(T27)&lt;30000000,3000000,ABS(T27)&lt;40000000,4000000,ABS(T27)&lt;50000000,5000000,ABS(T27)&lt;60000000,6000000,ABS(T27)&lt;70000000,7000000,ABS(T27)&lt;80000000,8000000,ABS(T27)&lt;90000000,9000000,ABS(T27)&lt;100000000,10000000),0)</f>
        <v>10</v>
      </c>
      <c r="V27" s="153" t="s">
        <v>118</v>
      </c>
      <c r="W27" s="139"/>
      <c r="X27" s="133">
        <f>_xlfn.IFNA(IF(VLOOKUP(A27,'Wyniki white collar'!$D$34:$O$83,6,FALSE)="–","–", VLOOKUP(A27,'Wyniki white collar'!$D$34:$O$83,6,FALSE)),"brak")</f>
        <v>5</v>
      </c>
      <c r="Y27" s="145">
        <f>IF(X27="–","–", _xlfn.IFNA(IF(VLOOKUP(A27,'Wyniki white collar'!$D$34:$O$83,6,FALSE)&gt;=0,VLOOKUP(A27,'Wyniki white collar'!$D$34:$O$83,7,FALSE)-VLOOKUP(A27,'Wyniki white collar'!$D$34:$O$83,6,FALSE),VLOOKUP(A27,'Wyniki white collar'!$D$34:$O$83,7,FALSE)),"brak"))</f>
        <v>20</v>
      </c>
      <c r="Z27" s="133">
        <f>IF(X27="–","–", _xlfn.IFNA(VLOOKUP(A27,'Wyniki white collar'!$D$34:$O$83,9,FALSE)-VLOOKUP(A27,'Wyniki white collar'!$D$34:$O$83,7,FALSE),"brak"))</f>
        <v>50</v>
      </c>
      <c r="AA27" s="133">
        <f>IF(X27="–","–", _xlfn.IFNA(VLOOKUP(A27,'Wyniki white collar'!$D$34:$O$83,10,FALSE)-VLOOKUP(A27,'Wyniki white collar'!$D$34:$O$83,9,FALSE),"brak"))</f>
        <v>20</v>
      </c>
      <c r="AB27" s="133">
        <f t="shared" si="0"/>
        <v>5</v>
      </c>
      <c r="AC27" s="133">
        <f t="shared" si="10"/>
        <v>25</v>
      </c>
      <c r="AD27" s="133">
        <f t="shared" si="52"/>
        <v>75</v>
      </c>
      <c r="AE27" s="133">
        <f t="shared" si="11"/>
        <v>95</v>
      </c>
      <c r="AF27" s="133">
        <f>_xlfn.IFNA(IF(VLOOKUP(A27,'Wyniki white collar'!$D$34:$O$83,4,FALSE)="–",100000000000,VLOOKUP(A27,'Wyniki white collar'!$D$34:$O$83,4,FALSE)),"brak")</f>
        <v>100000000000</v>
      </c>
      <c r="AG27" s="133">
        <f>_xlfn.IFNA(IF(VLOOKUP(A27,'Wyniki white collar'!$D$34:$O$83,8,FALSE)="–",100000000000,VLOOKUP(A27,'Wyniki white collar'!$D$34:$O$83,8,FALSE)),"brak")</f>
        <v>50</v>
      </c>
      <c r="AH27" s="142">
        <f t="shared" si="12"/>
        <v>50</v>
      </c>
      <c r="AI27" s="141">
        <f t="shared" si="13"/>
        <v>0</v>
      </c>
      <c r="AJ27" s="141">
        <f t="shared" si="14"/>
        <v>100</v>
      </c>
      <c r="AK27" s="136">
        <f t="shared" si="15"/>
        <v>10</v>
      </c>
      <c r="AL27" s="151" t="s">
        <v>109</v>
      </c>
      <c r="AM27" s="152">
        <v>26</v>
      </c>
      <c r="AN27" s="148">
        <f>IFERROR(MIN(X27,AF27,AG27,'Baza wyników'!AS258),0)</f>
        <v>5</v>
      </c>
      <c r="AO27" s="141" cm="1">
        <f t="array" ref="AO27">_xlfn.IFS(AND(AF27=100000000000,AG27=100000000000),IFERROR(MAX(AA27,AE27,'Baza wyników'!AS302),0),AF27=100000000000,IFERROR(MAX(AA27,AE27,AG27,'Baza wyników'!AS302),0),AG27=100000000000,IFERROR(MAX(AA27,AE27,AF27,'Baza wyników'!AS302),0),AND(AF27&lt;&gt;100000000000,AG27&lt;&gt;100000000000),IFERROR(MAX(AA27,AE27,AF27,AG27,'Baza wyników'!AS302),0))</f>
        <v>95</v>
      </c>
      <c r="AP27" s="159">
        <f t="shared" si="16"/>
        <v>90</v>
      </c>
      <c r="AQ27" s="158" cm="1">
        <f t="array" ref="AQ27">IFERROR(_xlfn.IFS(ABS(AP27)&lt;2,0.5,ABS(AP27)&lt;5,1,ABS(AP27)&lt;50,5,ABS(AP27)&lt;100,10,ABS(AP27)&lt;200,20,ABS(AP27)&lt;500,50,ABS(AP27)&lt;1000,100,ABS(AP27)&lt;10000,1000,ABS(AP27)&lt;100000,10000,ABS(AP27)&lt;10000000,100000,ABS(AP27)&lt;10000000,1000000),0)</f>
        <v>10</v>
      </c>
      <c r="AR27" s="163" t="s">
        <v>120</v>
      </c>
      <c r="AT27" s="133">
        <f>_xlfn.IFNA(IF(VLOOKUP(A27,'Wyniki blue collar'!$D$34:$O$83,6,FALSE)="–","–", VLOOKUP(A27,'Wyniki blue collar'!$D$34:$O$83,6,FALSE)),"brak")</f>
        <v>5</v>
      </c>
      <c r="AU27" s="145">
        <f>IF(AT27="–","–", _xlfn.IFNA(IF(VLOOKUP(A27,'Wyniki blue collar'!$D$34:$O$83,6,FALSE)&gt;=0,VLOOKUP(A27,'Wyniki blue collar'!$D$34:$O$83,7,FALSE)-VLOOKUP(A27,'Wyniki blue collar'!$D$34:$O$83,6,FALSE),VLOOKUP(A27,'Wyniki blue collar'!$D$34:$O$83,7,FALSE)),"brak"))</f>
        <v>20</v>
      </c>
      <c r="AV27" s="133">
        <f>IF(AT27="–","–", _xlfn.IFNA(VLOOKUP(A27,'Wyniki blue collar'!$D$34:$O$83,9,FALSE)-VLOOKUP(A27,'Wyniki blue collar'!$D$34:$O$83,7,FALSE),"brak"))</f>
        <v>50</v>
      </c>
      <c r="AW27" s="133">
        <f>_xlfn.IFNA(VLOOKUP(A27,'Wyniki blue collar'!$D$34:$O$83,10,FALSE)-VLOOKUP(A27,'Wyniki blue collar'!$D$34:$O$83,9,FALSE),"brak")</f>
        <v>20</v>
      </c>
      <c r="AX27" s="133">
        <f t="shared" si="17"/>
        <v>5</v>
      </c>
      <c r="AY27" s="133">
        <f t="shared" si="18"/>
        <v>25</v>
      </c>
      <c r="AZ27" s="133">
        <f t="shared" si="19"/>
        <v>75</v>
      </c>
      <c r="BA27" s="133">
        <f t="shared" si="20"/>
        <v>95</v>
      </c>
      <c r="BB27" s="133">
        <f>_xlfn.IFNA(IF(VLOOKUP(A27,'Wyniki blue collar'!$D$34:$O$83,4,FALSE)="–",100000000000,VLOOKUP(A27,'Wyniki blue collar'!$D$34:$O$83,4,FALSE)),"brak")</f>
        <v>100000000000</v>
      </c>
      <c r="BC27" s="133">
        <f>_xlfn.IFNA(IF(VLOOKUP(A27,'Wyniki blue collar'!$D$34:$O$83,8,FALSE)="–",100000000000,VLOOKUP(A27,'Wyniki blue collar'!$D$34:$O$83,8,FALSE)),"brak")</f>
        <v>50</v>
      </c>
      <c r="BD27" s="142">
        <f t="shared" si="21"/>
        <v>50</v>
      </c>
      <c r="BE27" s="141">
        <f t="shared" si="22"/>
        <v>0</v>
      </c>
      <c r="BF27" s="141">
        <f t="shared" si="23"/>
        <v>100</v>
      </c>
      <c r="BG27" s="136">
        <f t="shared" si="24"/>
        <v>10</v>
      </c>
      <c r="BH27" s="151" t="s">
        <v>109</v>
      </c>
      <c r="BI27" s="152">
        <v>26</v>
      </c>
      <c r="BJ27" s="148">
        <f>IFERROR(MIN(AT27,BB27,BC27,'Baza wyników'!AT258),0)</f>
        <v>5</v>
      </c>
      <c r="BK27" s="141" cm="1">
        <f t="array" ref="BK27">_xlfn.IFS(AND(BB27=100000000000,BC27=100000000000),IFERROR(MAX(AW27,BA27,'Baza wyników'!AT302),0),BC27=100000000000,IFERROR(MAX(AW27,BA27,BB27,'Baza wyników'!AT302),0),BB27=100000000000,IFERROR(MAX(AW27,BA27,BC27,'Baza wyników'!AT302),0),AND(BB27&lt;&gt;100000000000,BC27&lt;&gt;100000000000),IFERROR(MAX(AW27,BA27,BB27,BC27,'Baza wyników'!AT302),0))</f>
        <v>95</v>
      </c>
      <c r="BL27" s="159">
        <f t="shared" si="25"/>
        <v>90</v>
      </c>
      <c r="BM27" s="158" cm="1">
        <f t="array" ref="BM27">IFERROR(_xlfn.IFS(ABS(BL27)&lt;2,0.5,ABS(BL27)&lt;5,1,ABS(BL27)&lt;50,5,ABS(BL27)&lt;100,10,ABS(BL27)&lt;200,20,ABS(BL27)&lt;500,50,ABS(BL27)&lt;1000,100,ABS(BL27)&lt;10000,1000,ABS(BL27)&lt;100000,10000,ABS(BL27)&lt;10000000,100000,ABS(BL27)&lt;10000000,1000000),0)</f>
        <v>10</v>
      </c>
      <c r="BN27" s="167" t="s">
        <v>121</v>
      </c>
    </row>
    <row r="28" spans="1:66" x14ac:dyDescent="0.25">
      <c r="A28" t="s">
        <v>169</v>
      </c>
      <c r="B28" s="133">
        <f>VLOOKUP(A28,'Wyniki ogólne'!$D$34:$O$129,6,FALSE)</f>
        <v>5</v>
      </c>
      <c r="C28" s="145">
        <f>IF(VLOOKUP(A28,'Wyniki ogólne'!$D$34:$O$129,6,FALSE)="–","–",IF(VLOOKUP(A28,'Wyniki ogólne'!$D$34:$O$129,6,FALSE)&gt;=0,VLOOKUP(A28,'Wyniki ogólne'!$D$34:$O$129,7,FALSE)-VLOOKUP(A28,'Wyniki ogólne'!$D$34:$O$129,6,FALSE),VLOOKUP(A28,'Wyniki ogólne'!$D$34:$O$129,7,FALSE)))</f>
        <v>20</v>
      </c>
      <c r="D28" s="133">
        <f>IF(VLOOKUP(A28,'Wyniki ogólne'!$D$34:$O$129,6,FALSE)="–","–",VLOOKUP(A28,'Wyniki ogólne'!$D$34:$O$129,9,FALSE)-VLOOKUP(A28,'Wyniki ogólne'!$D$34:$O$129,7,FALSE))</f>
        <v>50</v>
      </c>
      <c r="E28" s="133">
        <f>IF(VLOOKUP(A28,'Wyniki ogólne'!$D$34:$O$129,6,FALSE)="–","–",VLOOKUP(A28,'Wyniki ogólne'!$D$34:$O$129,10,FALSE)-VLOOKUP(A28,'Wyniki ogólne'!$D$34:$O$129,9,FALSE))</f>
        <v>20</v>
      </c>
      <c r="F28" s="133">
        <f t="shared" si="1"/>
        <v>5</v>
      </c>
      <c r="G28" s="133">
        <f t="shared" si="2"/>
        <v>25</v>
      </c>
      <c r="H28" s="133">
        <f t="shared" si="3"/>
        <v>75</v>
      </c>
      <c r="I28" s="133">
        <f t="shared" si="4"/>
        <v>95</v>
      </c>
      <c r="J28" s="133">
        <f>IF(VLOOKUP(A28,'Wyniki ogólne'!$D$34:$O$130,4,FALSE)="–",100000000000,VLOOKUP(A28,'Wyniki ogólne'!$D$34:$O$130,4,FALSE))</f>
        <v>100000000000</v>
      </c>
      <c r="K28" s="133">
        <f>IF(VLOOKUP(A28,'Wyniki ogólne'!$D$34:$O$130,8,FALSE)="–",100000000000,VLOOKUP(A28,'Wyniki ogólne'!$D$34:$O$130,8,FALSE))</f>
        <v>50</v>
      </c>
      <c r="L28" s="143">
        <f t="shared" si="55"/>
        <v>50</v>
      </c>
      <c r="M28" s="141">
        <f t="shared" si="6"/>
        <v>0</v>
      </c>
      <c r="N28" s="141">
        <f t="shared" si="7"/>
        <v>100</v>
      </c>
      <c r="O28" s="136">
        <f t="shared" si="8"/>
        <v>10</v>
      </c>
      <c r="P28" s="151" t="s">
        <v>109</v>
      </c>
      <c r="Q28" s="152">
        <v>27</v>
      </c>
      <c r="R28" s="148">
        <f>IFERROR(MIN(B28,J28,K28,'Baza wyników'!AR259),0)</f>
        <v>5</v>
      </c>
      <c r="S28" s="149" cm="1">
        <f t="array" ref="S28">_xlfn.IFS(AND(J28=100000000000,K28=100000000000),IFERROR(MAX(E28,I28,'Baza wyników'!AR303),0),J28=100000000000,IFERROR(MAX(E28,I28,K28,'Baza wyników'!AR303),0),K28=100000000000,IFERROR(MAX(E28,I28,J28,'Baza wyników'!AR303),0),AND(J28&lt;&gt;100000000000,K28&lt;&gt;100000000000),IFERROR(MAX(E28,I28,J28,K28,'Baza wyników'!AR303),0))</f>
        <v>95</v>
      </c>
      <c r="T28" s="159">
        <f t="shared" si="9"/>
        <v>90</v>
      </c>
      <c r="U28" s="158" cm="1">
        <f t="array" ref="U28">IFERROR(_xlfn.IFS(ABS(T28)&lt;2,0.5,ABS(T28)&lt;5,1,ABS(T28)&lt;50,5,ABS(T28)&lt;100,10,ABS(T28)&lt;200,20,ABS(T28)&lt;500,50,ABS(T28)&lt;1000,100,ABS(T28)&lt;10000,1000,ABS(T28)&lt;100000,10000,ABS(T28)&lt;10000000,100000,ABS(T28)&lt;10000000,1000000,ABS(T28)&lt;20000000,2000000,ABS(T28)&lt;30000000,3000000,ABS(T28)&lt;40000000,4000000,ABS(T28)&lt;50000000,5000000,ABS(T28)&lt;60000000,6000000,ABS(T28)&lt;70000000,7000000,ABS(T28)&lt;80000000,8000000,ABS(T28)&lt;90000000,9000000,ABS(T28)&lt;100000000,10000000),0)</f>
        <v>10</v>
      </c>
      <c r="V28" s="153" t="s">
        <v>118</v>
      </c>
      <c r="W28" s="139"/>
      <c r="X28" s="133">
        <f>_xlfn.IFNA(IF(VLOOKUP(A28,'Wyniki white collar'!$D$34:$O$83,6,FALSE)="–","–", VLOOKUP(A28,'Wyniki white collar'!$D$34:$O$83,6,FALSE)),"brak")</f>
        <v>5</v>
      </c>
      <c r="Y28" s="145">
        <f>IF(X28="–","–", _xlfn.IFNA(IF(VLOOKUP(A28,'Wyniki white collar'!$D$34:$O$83,6,FALSE)&gt;=0,VLOOKUP(A28,'Wyniki white collar'!$D$34:$O$83,7,FALSE)-VLOOKUP(A28,'Wyniki white collar'!$D$34:$O$83,6,FALSE),VLOOKUP(A28,'Wyniki white collar'!$D$34:$O$83,7,FALSE)),"brak"))</f>
        <v>20</v>
      </c>
      <c r="Z28" s="133">
        <f>IF(X28="–","–", _xlfn.IFNA(VLOOKUP(A28,'Wyniki white collar'!$D$34:$O$83,9,FALSE)-VLOOKUP(A28,'Wyniki white collar'!$D$34:$O$83,7,FALSE),"brak"))</f>
        <v>50</v>
      </c>
      <c r="AA28" s="133">
        <f>IF(X28="–","–", _xlfn.IFNA(VLOOKUP(A28,'Wyniki white collar'!$D$34:$O$83,10,FALSE)-VLOOKUP(A28,'Wyniki white collar'!$D$34:$O$83,9,FALSE),"brak"))</f>
        <v>20</v>
      </c>
      <c r="AB28" s="133">
        <f t="shared" si="0"/>
        <v>5</v>
      </c>
      <c r="AC28" s="133">
        <f t="shared" si="10"/>
        <v>25</v>
      </c>
      <c r="AD28" s="133">
        <f t="shared" si="52"/>
        <v>75</v>
      </c>
      <c r="AE28" s="133">
        <f t="shared" si="11"/>
        <v>95</v>
      </c>
      <c r="AF28" s="133">
        <f>_xlfn.IFNA(IF(VLOOKUP(A28,'Wyniki white collar'!$D$34:$O$83,4,FALSE)="–",100000000000,VLOOKUP(A28,'Wyniki white collar'!$D$34:$O$83,4,FALSE)),"brak")</f>
        <v>100000000000</v>
      </c>
      <c r="AG28" s="133">
        <f>_xlfn.IFNA(IF(VLOOKUP(A28,'Wyniki white collar'!$D$34:$O$83,8,FALSE)="–",100000000000,VLOOKUP(A28,'Wyniki white collar'!$D$34:$O$83,8,FALSE)),"brak")</f>
        <v>50</v>
      </c>
      <c r="AH28" s="142">
        <f t="shared" si="12"/>
        <v>50</v>
      </c>
      <c r="AI28" s="141">
        <f t="shared" si="13"/>
        <v>0</v>
      </c>
      <c r="AJ28" s="141">
        <f t="shared" si="14"/>
        <v>100</v>
      </c>
      <c r="AK28" s="136">
        <f t="shared" si="15"/>
        <v>10</v>
      </c>
      <c r="AL28" s="151" t="s">
        <v>109</v>
      </c>
      <c r="AM28" s="152">
        <v>27</v>
      </c>
      <c r="AN28" s="148">
        <f>IFERROR(MIN(X28,AF28,AG28,'Baza wyników'!AS259),0)</f>
        <v>5</v>
      </c>
      <c r="AO28" s="141" cm="1">
        <f t="array" ref="AO28">_xlfn.IFS(AND(AF28=100000000000,AG28=100000000000),IFERROR(MAX(AA28,AE28,'Baza wyników'!AS303),0),AF28=100000000000,IFERROR(MAX(AA28,AE28,AG28,'Baza wyników'!AS303),0),AG28=100000000000,IFERROR(MAX(AA28,AE28,AF28,'Baza wyników'!AS303),0),AND(AF28&lt;&gt;100000000000,AG28&lt;&gt;100000000000),IFERROR(MAX(AA28,AE28,AF28,AG28,'Baza wyników'!AS303),0))</f>
        <v>95</v>
      </c>
      <c r="AP28" s="159">
        <f t="shared" si="16"/>
        <v>90</v>
      </c>
      <c r="AQ28" s="158" cm="1">
        <f t="array" ref="AQ28">IFERROR(_xlfn.IFS(ABS(AP28)&lt;2,0.5,ABS(AP28)&lt;5,1,ABS(AP28)&lt;50,5,ABS(AP28)&lt;100,10,ABS(AP28)&lt;200,20,ABS(AP28)&lt;500,50,ABS(AP28)&lt;1000,100,ABS(AP28)&lt;10000,1000,ABS(AP28)&lt;100000,10000,ABS(AP28)&lt;10000000,100000,ABS(AP28)&lt;10000000,1000000),0)</f>
        <v>10</v>
      </c>
      <c r="AR28" s="163" t="s">
        <v>120</v>
      </c>
      <c r="AT28" s="133">
        <f>_xlfn.IFNA(IF(VLOOKUP(A28,'Wyniki blue collar'!$D$34:$O$83,6,FALSE)="–","–", VLOOKUP(A28,'Wyniki blue collar'!$D$34:$O$83,6,FALSE)),"brak")</f>
        <v>5</v>
      </c>
      <c r="AU28" s="145">
        <f>IF(AT28="–","–", _xlfn.IFNA(IF(VLOOKUP(A28,'Wyniki blue collar'!$D$34:$O$83,6,FALSE)&gt;=0,VLOOKUP(A28,'Wyniki blue collar'!$D$34:$O$83,7,FALSE)-VLOOKUP(A28,'Wyniki blue collar'!$D$34:$O$83,6,FALSE),VLOOKUP(A28,'Wyniki blue collar'!$D$34:$O$83,7,FALSE)),"brak"))</f>
        <v>20</v>
      </c>
      <c r="AV28" s="133">
        <f>IF(AT28="–","–", _xlfn.IFNA(VLOOKUP(A28,'Wyniki blue collar'!$D$34:$O$83,9,FALSE)-VLOOKUP(A28,'Wyniki blue collar'!$D$34:$O$83,7,FALSE),"brak"))</f>
        <v>50</v>
      </c>
      <c r="AW28" s="133">
        <f>_xlfn.IFNA(VLOOKUP(A28,'Wyniki blue collar'!$D$34:$O$83,10,FALSE)-VLOOKUP(A28,'Wyniki blue collar'!$D$34:$O$83,9,FALSE),"brak")</f>
        <v>20</v>
      </c>
      <c r="AX28" s="133">
        <f t="shared" si="17"/>
        <v>5</v>
      </c>
      <c r="AY28" s="133">
        <f t="shared" si="18"/>
        <v>25</v>
      </c>
      <c r="AZ28" s="133">
        <f t="shared" si="19"/>
        <v>75</v>
      </c>
      <c r="BA28" s="133">
        <f t="shared" si="20"/>
        <v>95</v>
      </c>
      <c r="BB28" s="133">
        <f>_xlfn.IFNA(IF(VLOOKUP(A28,'Wyniki blue collar'!$D$34:$O$83,4,FALSE)="–",100000000000,VLOOKUP(A28,'Wyniki blue collar'!$D$34:$O$83,4,FALSE)),"brak")</f>
        <v>100000000000</v>
      </c>
      <c r="BC28" s="133">
        <f>_xlfn.IFNA(IF(VLOOKUP(A28,'Wyniki blue collar'!$D$34:$O$83,8,FALSE)="–",100000000000,VLOOKUP(A28,'Wyniki blue collar'!$D$34:$O$83,8,FALSE)),"brak")</f>
        <v>50</v>
      </c>
      <c r="BD28" s="142">
        <f t="shared" si="21"/>
        <v>50</v>
      </c>
      <c r="BE28" s="141">
        <f t="shared" si="22"/>
        <v>0</v>
      </c>
      <c r="BF28" s="141">
        <f t="shared" si="23"/>
        <v>100</v>
      </c>
      <c r="BG28" s="136">
        <f t="shared" si="24"/>
        <v>10</v>
      </c>
      <c r="BH28" s="151" t="s">
        <v>109</v>
      </c>
      <c r="BI28" s="152">
        <v>27</v>
      </c>
      <c r="BJ28" s="148">
        <f>IFERROR(MIN(AT28,BB28,BC28,'Baza wyników'!AT259),0)</f>
        <v>5</v>
      </c>
      <c r="BK28" s="141" cm="1">
        <f t="array" ref="BK28">_xlfn.IFS(AND(BB28=100000000000,BC28=100000000000),IFERROR(MAX(AW28,BA28,'Baza wyników'!AT303),0),BC28=100000000000,IFERROR(MAX(AW28,BA28,BB28,'Baza wyników'!AT303),0),BB28=100000000000,IFERROR(MAX(AW28,BA28,BC28,'Baza wyników'!AT303),0),AND(BB28&lt;&gt;100000000000,BC28&lt;&gt;100000000000),IFERROR(MAX(AW28,BA28,BB28,BC28,'Baza wyników'!AT303),0))</f>
        <v>95</v>
      </c>
      <c r="BL28" s="159">
        <f t="shared" si="25"/>
        <v>90</v>
      </c>
      <c r="BM28" s="158" cm="1">
        <f t="array" ref="BM28">IFERROR(_xlfn.IFS(ABS(BL28)&lt;2,0.5,ABS(BL28)&lt;5,1,ABS(BL28)&lt;50,5,ABS(BL28)&lt;100,10,ABS(BL28)&lt;200,20,ABS(BL28)&lt;500,50,ABS(BL28)&lt;1000,100,ABS(BL28)&lt;10000,1000,ABS(BL28)&lt;100000,10000,ABS(BL28)&lt;10000000,100000,ABS(BL28)&lt;10000000,1000000),0)</f>
        <v>10</v>
      </c>
      <c r="BN28" s="167" t="s">
        <v>121</v>
      </c>
    </row>
    <row r="29" spans="1:66" ht="45" x14ac:dyDescent="0.25">
      <c r="A29" s="185" t="s">
        <v>170</v>
      </c>
      <c r="B29" s="133">
        <f>VLOOKUP(A29,'Wyniki ogólne'!$D$34:$O$129,6,FALSE)</f>
        <v>5</v>
      </c>
      <c r="C29" s="145">
        <f>IF(VLOOKUP(A29,'Wyniki ogólne'!$D$34:$O$129,6,FALSE)="–","–",IF(VLOOKUP(A29,'Wyniki ogólne'!$D$34:$O$129,6,FALSE)&gt;=0,VLOOKUP(A29,'Wyniki ogólne'!$D$34:$O$129,7,FALSE)-VLOOKUP(A29,'Wyniki ogólne'!$D$34:$O$129,6,FALSE),VLOOKUP(A29,'Wyniki ogólne'!$D$34:$O$129,7,FALSE)))</f>
        <v>20</v>
      </c>
      <c r="D29" s="133">
        <f>IF(VLOOKUP(A29,'Wyniki ogólne'!$D$34:$O$129,6,FALSE)="–","–",VLOOKUP(A29,'Wyniki ogólne'!$D$34:$O$129,9,FALSE)-VLOOKUP(A29,'Wyniki ogólne'!$D$34:$O$129,7,FALSE))</f>
        <v>50</v>
      </c>
      <c r="E29" s="133">
        <f>IF(VLOOKUP(A29,'Wyniki ogólne'!$D$34:$O$129,6,FALSE)="–","–",VLOOKUP(A29,'Wyniki ogólne'!$D$34:$O$129,10,FALSE)-VLOOKUP(A29,'Wyniki ogólne'!$D$34:$O$129,9,FALSE))</f>
        <v>20</v>
      </c>
      <c r="F29" s="133">
        <f t="shared" si="1"/>
        <v>5</v>
      </c>
      <c r="G29" s="133">
        <f t="shared" si="2"/>
        <v>25</v>
      </c>
      <c r="H29" s="133">
        <f t="shared" si="3"/>
        <v>75</v>
      </c>
      <c r="I29" s="133">
        <f t="shared" si="4"/>
        <v>95</v>
      </c>
      <c r="J29" s="133">
        <f>IF(VLOOKUP(A29,'Wyniki ogólne'!$D$34:$O$130,4,FALSE)="–",100000000000,VLOOKUP(A29,'Wyniki ogólne'!$D$34:$O$130,4,FALSE))</f>
        <v>100000000000</v>
      </c>
      <c r="K29" s="133">
        <f>IF(VLOOKUP(A29,'Wyniki ogólne'!$D$34:$O$130,8,FALSE)="–",100000000000,VLOOKUP(A29,'Wyniki ogólne'!$D$34:$O$130,8,FALSE))</f>
        <v>50</v>
      </c>
      <c r="L29" s="143">
        <f t="shared" si="55"/>
        <v>50</v>
      </c>
      <c r="M29" s="141">
        <f t="shared" si="6"/>
        <v>0</v>
      </c>
      <c r="N29" s="141">
        <f t="shared" si="7"/>
        <v>100</v>
      </c>
      <c r="O29" s="136">
        <f t="shared" si="8"/>
        <v>10</v>
      </c>
      <c r="P29" s="154" t="s">
        <v>109</v>
      </c>
      <c r="Q29" s="155">
        <v>28</v>
      </c>
      <c r="R29" s="148">
        <f>IFERROR(MIN(B29,J29,K29,'Baza wyników'!AR260),0)</f>
        <v>5</v>
      </c>
      <c r="S29" s="149" cm="1">
        <f t="array" ref="S29">_xlfn.IFS(AND(J29=100000000000,K29=100000000000),IFERROR(MAX(E29,I29,'Baza wyników'!AR304),0),J29=100000000000,IFERROR(MAX(E29,I29,K29,'Baza wyników'!AR304),0),K29=100000000000,IFERROR(MAX(E29,I29,J29,'Baza wyników'!AR304),0),AND(J29&lt;&gt;100000000000,K29&lt;&gt;100000000000),IFERROR(MAX(E29,I29,J29,K29,'Baza wyników'!AR304),0))</f>
        <v>95</v>
      </c>
      <c r="T29" s="160">
        <f t="shared" si="9"/>
        <v>90</v>
      </c>
      <c r="U29" s="158" cm="1">
        <f t="array" ref="U29">IFERROR(_xlfn.IFS(ABS(T29)&lt;2,0.5,ABS(T29)&lt;5,1,ABS(T29)&lt;50,5,ABS(T29)&lt;100,10,ABS(T29)&lt;200,20,ABS(T29)&lt;500,50,ABS(T29)&lt;1000,100,ABS(T29)&lt;10000,1000,ABS(T29)&lt;100000,10000,ABS(T29)&lt;10000000,100000,ABS(T29)&lt;10000000,1000000,ABS(T29)&lt;20000000,2000000,ABS(T29)&lt;30000000,3000000,ABS(T29)&lt;40000000,4000000,ABS(T29)&lt;50000000,5000000,ABS(T29)&lt;60000000,6000000,ABS(T29)&lt;70000000,7000000,ABS(T29)&lt;80000000,8000000,ABS(T29)&lt;90000000,9000000,ABS(T29)&lt;100000000,10000000),0)</f>
        <v>10</v>
      </c>
      <c r="V29" s="156" t="s">
        <v>118</v>
      </c>
      <c r="W29" s="139"/>
      <c r="X29" s="133">
        <f>_xlfn.IFNA(IF(VLOOKUP(A29,'Wyniki white collar'!$D$34:$O$83,6,FALSE)="–","–", VLOOKUP(A29,'Wyniki white collar'!$D$34:$O$83,6,FALSE)),"brak")</f>
        <v>5</v>
      </c>
      <c r="Y29" s="145">
        <f>IF(X29="–","–", _xlfn.IFNA(IF(VLOOKUP(A29,'Wyniki white collar'!$D$34:$O$83,6,FALSE)&gt;=0,VLOOKUP(A29,'Wyniki white collar'!$D$34:$O$83,7,FALSE)-VLOOKUP(A29,'Wyniki white collar'!$D$34:$O$83,6,FALSE),VLOOKUP(A29,'Wyniki white collar'!$D$34:$O$83,7,FALSE)),"brak"))</f>
        <v>20</v>
      </c>
      <c r="Z29" s="133">
        <f>IF(X29="–","–", _xlfn.IFNA(VLOOKUP(A29,'Wyniki white collar'!$D$34:$O$83,9,FALSE)-VLOOKUP(A29,'Wyniki white collar'!$D$34:$O$83,7,FALSE),"brak"))</f>
        <v>50</v>
      </c>
      <c r="AA29" s="133">
        <f>IF(X29="–","–", _xlfn.IFNA(VLOOKUP(A29,'Wyniki white collar'!$D$34:$O$83,10,FALSE)-VLOOKUP(A29,'Wyniki white collar'!$D$34:$O$83,9,FALSE),"brak"))</f>
        <v>20</v>
      </c>
      <c r="AB29" s="133">
        <f t="shared" si="0"/>
        <v>5</v>
      </c>
      <c r="AC29" s="133">
        <f t="shared" si="10"/>
        <v>25</v>
      </c>
      <c r="AD29" s="133">
        <f t="shared" si="52"/>
        <v>75</v>
      </c>
      <c r="AE29" s="133">
        <f t="shared" si="11"/>
        <v>95</v>
      </c>
      <c r="AF29" s="133">
        <f>_xlfn.IFNA(IF(VLOOKUP(A29,'Wyniki white collar'!$D$34:$O$83,4,FALSE)="–",100000000000,VLOOKUP(A29,'Wyniki white collar'!$D$34:$O$83,4,FALSE)),"brak")</f>
        <v>100000000000</v>
      </c>
      <c r="AG29" s="133">
        <f>_xlfn.IFNA(IF(VLOOKUP(A29,'Wyniki white collar'!$D$34:$O$83,8,FALSE)="–",100000000000,VLOOKUP(A29,'Wyniki white collar'!$D$34:$O$83,8,FALSE)),"brak")</f>
        <v>50</v>
      </c>
      <c r="AH29" s="142">
        <f t="shared" si="12"/>
        <v>50</v>
      </c>
      <c r="AI29" s="141">
        <f t="shared" si="13"/>
        <v>0</v>
      </c>
      <c r="AJ29" s="141">
        <f t="shared" si="14"/>
        <v>100</v>
      </c>
      <c r="AK29" s="136">
        <f t="shared" si="15"/>
        <v>10</v>
      </c>
      <c r="AL29" s="154" t="s">
        <v>109</v>
      </c>
      <c r="AM29" s="155">
        <v>28</v>
      </c>
      <c r="AN29" s="148">
        <f>IFERROR(MIN(X29,AF29,AG29,'Baza wyników'!AS260),0)</f>
        <v>5</v>
      </c>
      <c r="AO29" s="141" cm="1">
        <f t="array" ref="AO29">_xlfn.IFS(AND(AF29=100000000000,AG29=100000000000),IFERROR(MAX(AA29,AE29,'Baza wyników'!AS304),0),AF29=100000000000,IFERROR(MAX(AA29,AE29,AG29,'Baza wyników'!AS304),0),AG29=100000000000,IFERROR(MAX(AA29,AE29,AF29,'Baza wyników'!AS304),0),AND(AF29&lt;&gt;100000000000,AG29&lt;&gt;100000000000),IFERROR(MAX(AA29,AE29,AF29,AG29,'Baza wyników'!AS304),0))</f>
        <v>95</v>
      </c>
      <c r="AP29" s="160">
        <f t="shared" si="16"/>
        <v>90</v>
      </c>
      <c r="AQ29" s="158" cm="1">
        <f t="array" ref="AQ29">IFERROR(_xlfn.IFS(ABS(AP29)&lt;2,0.5,ABS(AP29)&lt;5,1,ABS(AP29)&lt;50,5,ABS(AP29)&lt;100,10,ABS(AP29)&lt;200,20,ABS(AP29)&lt;500,50,ABS(AP29)&lt;1000,100,ABS(AP29)&lt;10000,1000,ABS(AP29)&lt;100000,10000,ABS(AP29)&lt;10000000,100000,ABS(AP29)&lt;10000000,1000000),0)</f>
        <v>10</v>
      </c>
      <c r="AR29" s="164" t="s">
        <v>120</v>
      </c>
      <c r="AT29" s="133">
        <f>_xlfn.IFNA(IF(VLOOKUP(A29,'Wyniki blue collar'!$D$34:$O$83,6,FALSE)="–","–", VLOOKUP(A29,'Wyniki blue collar'!$D$34:$O$83,6,FALSE)),"brak")</f>
        <v>5</v>
      </c>
      <c r="AU29" s="145">
        <f>IF(AT29="–","–", _xlfn.IFNA(IF(VLOOKUP(A29,'Wyniki blue collar'!$D$34:$O$83,6,FALSE)&gt;=0,VLOOKUP(A29,'Wyniki blue collar'!$D$34:$O$83,7,FALSE)-VLOOKUP(A29,'Wyniki blue collar'!$D$34:$O$83,6,FALSE),VLOOKUP(A29,'Wyniki blue collar'!$D$34:$O$83,7,FALSE)),"brak"))</f>
        <v>20</v>
      </c>
      <c r="AV29" s="133">
        <f>IF(AT29="–","–", _xlfn.IFNA(VLOOKUP(A29,'Wyniki blue collar'!$D$34:$O$83,9,FALSE)-VLOOKUP(A29,'Wyniki blue collar'!$D$34:$O$83,7,FALSE),"brak"))</f>
        <v>50</v>
      </c>
      <c r="AW29" s="133">
        <f>_xlfn.IFNA(VLOOKUP(A29,'Wyniki blue collar'!$D$34:$O$83,10,FALSE)-VLOOKUP(A29,'Wyniki blue collar'!$D$34:$O$83,9,FALSE),"brak")</f>
        <v>20</v>
      </c>
      <c r="AX29" s="133">
        <f t="shared" si="17"/>
        <v>5</v>
      </c>
      <c r="AY29" s="133">
        <f t="shared" si="18"/>
        <v>25</v>
      </c>
      <c r="AZ29" s="133">
        <f t="shared" si="19"/>
        <v>75</v>
      </c>
      <c r="BA29" s="133">
        <f t="shared" si="20"/>
        <v>95</v>
      </c>
      <c r="BB29" s="133">
        <f>_xlfn.IFNA(IF(VLOOKUP(A29,'Wyniki blue collar'!$D$34:$O$83,4,FALSE)="–",100000000000,VLOOKUP(A29,'Wyniki blue collar'!$D$34:$O$83,4,FALSE)),"brak")</f>
        <v>100000000000</v>
      </c>
      <c r="BC29" s="133">
        <f>_xlfn.IFNA(IF(VLOOKUP(A29,'Wyniki blue collar'!$D$34:$O$83,8,FALSE)="–",100000000000,VLOOKUP(A29,'Wyniki blue collar'!$D$34:$O$83,8,FALSE)),"brak")</f>
        <v>50</v>
      </c>
      <c r="BD29" s="142">
        <f t="shared" si="21"/>
        <v>50</v>
      </c>
      <c r="BE29" s="141">
        <f t="shared" si="22"/>
        <v>0</v>
      </c>
      <c r="BF29" s="141">
        <f t="shared" si="23"/>
        <v>100</v>
      </c>
      <c r="BG29" s="136">
        <f t="shared" si="24"/>
        <v>10</v>
      </c>
      <c r="BH29" s="154" t="s">
        <v>109</v>
      </c>
      <c r="BI29" s="155">
        <v>28</v>
      </c>
      <c r="BJ29" s="148">
        <f>IFERROR(MIN(AT29,BB29,BC29,'Baza wyników'!AT260),0)</f>
        <v>5</v>
      </c>
      <c r="BK29" s="141" cm="1">
        <f t="array" ref="BK29">_xlfn.IFS(AND(BB29=100000000000,BC29=100000000000),IFERROR(MAX(AW29,BA29,'Baza wyników'!AT304),0),BC29=100000000000,IFERROR(MAX(AW29,BA29,BB29,'Baza wyników'!AT304),0),BB29=100000000000,IFERROR(MAX(AW29,BA29,BC29,'Baza wyników'!AT304),0),AND(BB29&lt;&gt;100000000000,BC29&lt;&gt;100000000000),IFERROR(MAX(AW29,BA29,BB29,BC29,'Baza wyników'!AT304),0))</f>
        <v>95</v>
      </c>
      <c r="BL29" s="160">
        <f t="shared" si="25"/>
        <v>90</v>
      </c>
      <c r="BM29" s="158" cm="1">
        <f t="array" ref="BM29">IFERROR(_xlfn.IFS(ABS(BL29)&lt;2,0.5,ABS(BL29)&lt;5,1,ABS(BL29)&lt;50,5,ABS(BL29)&lt;100,10,ABS(BL29)&lt;200,20,ABS(BL29)&lt;500,50,ABS(BL29)&lt;1000,100,ABS(BL29)&lt;10000,1000,ABS(BL29)&lt;100000,10000,ABS(BL29)&lt;10000000,100000,ABS(BL29)&lt;10000000,1000000),0)</f>
        <v>10</v>
      </c>
      <c r="BN29" s="168" t="s">
        <v>121</v>
      </c>
    </row>
    <row r="30" spans="1:66" x14ac:dyDescent="0.25">
      <c r="A30" t="s">
        <v>171</v>
      </c>
      <c r="B30" s="133">
        <f>VLOOKUP(A30,'Wyniki ogólne'!$D$34:$O$129,6,FALSE)</f>
        <v>5</v>
      </c>
      <c r="C30" s="145">
        <f>IF(VLOOKUP(A30,'Wyniki ogólne'!$D$34:$O$129,6,FALSE)="–","–",IF(VLOOKUP(A30,'Wyniki ogólne'!$D$34:$O$129,6,FALSE)&gt;=0,VLOOKUP(A30,'Wyniki ogólne'!$D$34:$O$129,7,FALSE)-VLOOKUP(A30,'Wyniki ogólne'!$D$34:$O$129,6,FALSE),VLOOKUP(A30,'Wyniki ogólne'!$D$34:$O$129,7,FALSE)))</f>
        <v>20</v>
      </c>
      <c r="D30" s="133">
        <f>IF(VLOOKUP(A30,'Wyniki ogólne'!$D$34:$O$129,6,FALSE)="–","–",VLOOKUP(A30,'Wyniki ogólne'!$D$34:$O$129,9,FALSE)-VLOOKUP(A30,'Wyniki ogólne'!$D$34:$O$129,7,FALSE))</f>
        <v>50</v>
      </c>
      <c r="E30" s="133">
        <f>IF(VLOOKUP(A30,'Wyniki ogólne'!$D$34:$O$129,6,FALSE)="–","–",VLOOKUP(A30,'Wyniki ogólne'!$D$34:$O$129,10,FALSE)-VLOOKUP(A30,'Wyniki ogólne'!$D$34:$O$129,9,FALSE))</f>
        <v>20</v>
      </c>
      <c r="F30" s="133">
        <f t="shared" si="1"/>
        <v>5</v>
      </c>
      <c r="G30" s="133">
        <f t="shared" si="2"/>
        <v>25</v>
      </c>
      <c r="H30" s="133">
        <f t="shared" si="3"/>
        <v>75</v>
      </c>
      <c r="I30" s="133">
        <f t="shared" si="4"/>
        <v>95</v>
      </c>
      <c r="J30" s="133">
        <f>IF(VLOOKUP(A30,'Wyniki ogólne'!$D$34:$O$130,4,FALSE)="–",100000000000,VLOOKUP(A30,'Wyniki ogólne'!$D$34:$O$130,4,FALSE))</f>
        <v>100000000000</v>
      </c>
      <c r="K30" s="133">
        <f>IF(VLOOKUP(A30,'Wyniki ogólne'!$D$34:$O$130,8,FALSE)="–",100000000000,VLOOKUP(A30,'Wyniki ogólne'!$D$34:$O$130,8,FALSE))</f>
        <v>50</v>
      </c>
      <c r="L30" s="143">
        <f t="shared" ref="L30:L34" si="56">K30</f>
        <v>50</v>
      </c>
      <c r="M30" s="141">
        <f t="shared" si="6"/>
        <v>0</v>
      </c>
      <c r="N30" s="141">
        <f t="shared" si="7"/>
        <v>100</v>
      </c>
      <c r="O30" s="136">
        <f t="shared" si="8"/>
        <v>10</v>
      </c>
      <c r="P30" s="146" t="s">
        <v>111</v>
      </c>
      <c r="Q30" s="147">
        <v>29</v>
      </c>
      <c r="R30" s="148">
        <f>IFERROR(MIN(B30,J30,K30,'Baza wyników'!AR261),0)</f>
        <v>5</v>
      </c>
      <c r="S30" s="149" cm="1">
        <f t="array" ref="S30">_xlfn.IFS(AND(J30=100000000000,K30=100000000000),IFERROR(MAX(E30,I30,'Baza wyników'!AR305),0),J30=100000000000,IFERROR(MAX(E30,I30,K30,'Baza wyników'!AR305),0),K30=100000000000,IFERROR(MAX(E30,I30,J30,'Baza wyników'!AR305),0),AND(J30&lt;&gt;100000000000,K30&lt;&gt;100000000000),IFERROR(MAX(E30,I30,J30,K30,'Baza wyników'!AR305),0))</f>
        <v>95</v>
      </c>
      <c r="T30" s="157">
        <f t="shared" si="9"/>
        <v>90</v>
      </c>
      <c r="U30" s="158" cm="1">
        <f t="array" ref="U30">IFERROR(_xlfn.IFS(ABS(T30)&lt;2,0.5,ABS(T30)&lt;5,1,ABS(T30)&lt;50,5,ABS(T30)&lt;100,10,ABS(T30)&lt;200,20,ABS(T30)&lt;500,50,ABS(T30)&lt;1000,100,ABS(T30)&lt;10000,1000,ABS(T30)&lt;100000,10000,ABS(T30)&lt;10000000,100000,ABS(T30)&lt;10000000,1000000,ABS(T30)&lt;20000000,2000000,ABS(T30)&lt;30000000,3000000,ABS(T30)&lt;40000000,4000000,ABS(T30)&lt;50000000,5000000,ABS(T30)&lt;60000000,6000000,ABS(T30)&lt;70000000,7000000,ABS(T30)&lt;80000000,8000000,ABS(T30)&lt;90000000,9000000,ABS(T30)&lt;100000000,10000000),0)</f>
        <v>10</v>
      </c>
      <c r="V30" s="150" t="s">
        <v>118</v>
      </c>
      <c r="W30" s="139"/>
      <c r="X30" s="133" t="str">
        <f>_xlfn.IFNA(IF(VLOOKUP(A30,'Wyniki white collar'!$D$34:$O$83,6,FALSE)="–","–", VLOOKUP(A30,'Wyniki white collar'!$D$34:$O$83,6,FALSE)),"brak")</f>
        <v>brak</v>
      </c>
      <c r="Y30" s="145" t="str">
        <f>IF(X30="–","–", _xlfn.IFNA(IF(VLOOKUP(A30,'Wyniki white collar'!$D$34:$O$83,6,FALSE)&gt;=0,VLOOKUP(A30,'Wyniki white collar'!$D$34:$O$83,7,FALSE)-VLOOKUP(A30,'Wyniki white collar'!$D$34:$O$83,6,FALSE),VLOOKUP(A30,'Wyniki white collar'!$D$34:$O$83,7,FALSE)),"brak"))</f>
        <v>brak</v>
      </c>
      <c r="Z30" s="133" t="str">
        <f>IF(X30="–","–", _xlfn.IFNA(VLOOKUP(A30,'Wyniki white collar'!$D$34:$O$83,9,FALSE)-VLOOKUP(A30,'Wyniki white collar'!$D$34:$O$83,7,FALSE),"brak"))</f>
        <v>brak</v>
      </c>
      <c r="AA30" s="133" t="str">
        <f>IF(X30="–","–", _xlfn.IFNA(VLOOKUP(A30,'Wyniki white collar'!$D$34:$O$83,10,FALSE)-VLOOKUP(A30,'Wyniki white collar'!$D$34:$O$83,9,FALSE),"brak"))</f>
        <v>brak</v>
      </c>
      <c r="AB30" s="133">
        <f t="shared" si="0"/>
        <v>0</v>
      </c>
      <c r="AC30" s="133">
        <f t="shared" si="10"/>
        <v>0</v>
      </c>
      <c r="AD30" s="133">
        <f t="shared" si="52"/>
        <v>0</v>
      </c>
      <c r="AE30" s="133">
        <f t="shared" si="11"/>
        <v>0</v>
      </c>
      <c r="AF30" s="133" t="str">
        <f>_xlfn.IFNA(IF(VLOOKUP(A30,'Wyniki white collar'!$D$34:$O$83,4,FALSE)="–",100000000000,VLOOKUP(A30,'Wyniki white collar'!$D$34:$O$83,4,FALSE)),"brak")</f>
        <v>brak</v>
      </c>
      <c r="AG30" s="133" t="str">
        <f>_xlfn.IFNA(IF(VLOOKUP(A30,'Wyniki white collar'!$D$34:$O$83,8,FALSE)="–",100000000000,VLOOKUP(A30,'Wyniki white collar'!$D$34:$O$83,8,FALSE)),"brak")</f>
        <v>brak</v>
      </c>
      <c r="AH30" s="142" t="str">
        <f t="shared" si="12"/>
        <v>brak</v>
      </c>
      <c r="AI30" s="141">
        <f t="shared" si="13"/>
        <v>0</v>
      </c>
      <c r="AJ30" s="141">
        <f t="shared" si="14"/>
        <v>0</v>
      </c>
      <c r="AK30" s="136">
        <f t="shared" si="15"/>
        <v>0</v>
      </c>
      <c r="AL30" s="146" t="s">
        <v>111</v>
      </c>
      <c r="AM30" s="147">
        <v>29</v>
      </c>
      <c r="AN30" s="148">
        <f>IFERROR(MIN(X30,AF30,AG30,'Baza wyników'!AS261),0)</f>
        <v>0</v>
      </c>
      <c r="AO30" s="141" cm="1">
        <f t="array" ref="AO30">_xlfn.IFS(AND(AF30=100000000000,AG30=100000000000),IFERROR(MAX(AA30,AE30,'Baza wyników'!AS305),0),AF30=100000000000,IFERROR(MAX(AA30,AE30,AG30,'Baza wyników'!AS305),0),AG30=100000000000,IFERROR(MAX(AA30,AE30,AF30,'Baza wyników'!AS305),0),AND(AF30&lt;&gt;100000000000,AG30&lt;&gt;100000000000),IFERROR(MAX(AA30,AE30,AF30,AG30,'Baza wyników'!AS305),0))</f>
        <v>0</v>
      </c>
      <c r="AP30" s="157">
        <f t="shared" si="16"/>
        <v>0</v>
      </c>
      <c r="AQ30" s="158" cm="1">
        <f t="array" ref="AQ30">IFERROR(_xlfn.IFS(ABS(AP30)&lt;2,0.5,ABS(AP30)&lt;5,1,ABS(AP30)&lt;50,5,ABS(AP30)&lt;100,10,ABS(AP30)&lt;200,20,ABS(AP30)&lt;500,50,ABS(AP30)&lt;1000,100,ABS(AP30)&lt;10000,1000,ABS(AP30)&lt;100000,10000,ABS(AP30)&lt;10000000,100000,ABS(AP30)&lt;10000000,1000000),0)</f>
        <v>0.5</v>
      </c>
      <c r="AR30" s="162" t="s">
        <v>120</v>
      </c>
      <c r="AT30" s="133" t="str">
        <f>_xlfn.IFNA(IF(VLOOKUP(A30,'Wyniki blue collar'!$D$34:$O$83,6,FALSE)="–","–", VLOOKUP(A30,'Wyniki blue collar'!$D$34:$O$83,6,FALSE)),"brak")</f>
        <v>brak</v>
      </c>
      <c r="AU30" s="145" t="str">
        <f>IF(AT30="–","–", _xlfn.IFNA(IF(VLOOKUP(A30,'Wyniki blue collar'!$D$34:$O$83,6,FALSE)&gt;=0,VLOOKUP(A30,'Wyniki blue collar'!$D$34:$O$83,7,FALSE)-VLOOKUP(A30,'Wyniki blue collar'!$D$34:$O$83,6,FALSE),VLOOKUP(A30,'Wyniki blue collar'!$D$34:$O$83,7,FALSE)),"brak"))</f>
        <v>brak</v>
      </c>
      <c r="AV30" s="133" t="str">
        <f>IF(AT30="–","–", _xlfn.IFNA(VLOOKUP(A30,'Wyniki blue collar'!$D$34:$O$83,9,FALSE)-VLOOKUP(A30,'Wyniki blue collar'!$D$34:$O$83,7,FALSE),"brak"))</f>
        <v>brak</v>
      </c>
      <c r="AW30" s="133" t="str">
        <f>_xlfn.IFNA(VLOOKUP(A30,'Wyniki blue collar'!$D$34:$O$83,10,FALSE)-VLOOKUP(A30,'Wyniki blue collar'!$D$34:$O$83,9,FALSE),"brak")</f>
        <v>brak</v>
      </c>
      <c r="AX30" s="133">
        <f t="shared" si="17"/>
        <v>0</v>
      </c>
      <c r="AY30" s="133">
        <f t="shared" si="18"/>
        <v>0</v>
      </c>
      <c r="AZ30" s="133">
        <f t="shared" si="19"/>
        <v>0</v>
      </c>
      <c r="BA30" s="133">
        <f t="shared" si="20"/>
        <v>0</v>
      </c>
      <c r="BB30" s="133" t="str">
        <f>_xlfn.IFNA(IF(VLOOKUP(A30,'Wyniki blue collar'!$D$34:$O$83,4,FALSE)="–",100000000000,VLOOKUP(A30,'Wyniki blue collar'!$D$34:$O$83,4,FALSE)),"brak")</f>
        <v>brak</v>
      </c>
      <c r="BC30" s="133" t="str">
        <f>_xlfn.IFNA(IF(VLOOKUP(A30,'Wyniki blue collar'!$D$34:$O$83,8,FALSE)="–",100000000000,VLOOKUP(A30,'Wyniki blue collar'!$D$34:$O$83,8,FALSE)),"brak")</f>
        <v>brak</v>
      </c>
      <c r="BD30" s="142" t="str">
        <f t="shared" si="21"/>
        <v>brak</v>
      </c>
      <c r="BE30" s="141">
        <f t="shared" si="22"/>
        <v>0</v>
      </c>
      <c r="BF30" s="141">
        <f t="shared" si="23"/>
        <v>0</v>
      </c>
      <c r="BG30" s="136">
        <f t="shared" si="24"/>
        <v>0</v>
      </c>
      <c r="BH30" s="146" t="s">
        <v>111</v>
      </c>
      <c r="BI30" s="147">
        <v>29</v>
      </c>
      <c r="BJ30" s="148">
        <f>IFERROR(MIN(AT30,BB30,BC30,'Baza wyników'!AT261),0)</f>
        <v>0</v>
      </c>
      <c r="BK30" s="141" cm="1">
        <f t="array" ref="BK30">_xlfn.IFS(AND(BB30=100000000000,BC30=100000000000),IFERROR(MAX(AW30,BA30,'Baza wyników'!AT305),0),BC30=100000000000,IFERROR(MAX(AW30,BA30,BB30,'Baza wyników'!AT305),0),BB30=100000000000,IFERROR(MAX(AW30,BA30,BC30,'Baza wyników'!AT305),0),AND(BB30&lt;&gt;100000000000,BC30&lt;&gt;100000000000),IFERROR(MAX(AW30,BA30,BB30,BC30,'Baza wyników'!AT305),0))</f>
        <v>0</v>
      </c>
      <c r="BL30" s="157">
        <f t="shared" si="25"/>
        <v>0</v>
      </c>
      <c r="BM30" s="158" cm="1">
        <f t="array" ref="BM30">IFERROR(_xlfn.IFS(ABS(BL30)&lt;2,0.5,ABS(BL30)&lt;5,1,ABS(BL30)&lt;50,5,ABS(BL30)&lt;100,10,ABS(BL30)&lt;200,20,ABS(BL30)&lt;500,50,ABS(BL30)&lt;1000,100,ABS(BL30)&lt;10000,1000,ABS(BL30)&lt;100000,10000,ABS(BL30)&lt;10000000,100000,ABS(BL30)&lt;10000000,1000000),0)</f>
        <v>0.5</v>
      </c>
      <c r="BN30" s="166" t="s">
        <v>121</v>
      </c>
    </row>
    <row r="31" spans="1:66" x14ac:dyDescent="0.25">
      <c r="A31" t="s">
        <v>172</v>
      </c>
      <c r="B31" s="133">
        <f>VLOOKUP(A31,'Wyniki ogólne'!$D$34:$O$129,6,FALSE)</f>
        <v>5</v>
      </c>
      <c r="C31" s="145">
        <f>IF(VLOOKUP(A31,'Wyniki ogólne'!$D$34:$O$129,6,FALSE)="–","–",IF(VLOOKUP(A31,'Wyniki ogólne'!$D$34:$O$129,6,FALSE)&gt;=0,VLOOKUP(A31,'Wyniki ogólne'!$D$34:$O$129,7,FALSE)-VLOOKUP(A31,'Wyniki ogólne'!$D$34:$O$129,6,FALSE),VLOOKUP(A31,'Wyniki ogólne'!$D$34:$O$129,7,FALSE)))</f>
        <v>20</v>
      </c>
      <c r="D31" s="133">
        <f>IF(VLOOKUP(A31,'Wyniki ogólne'!$D$34:$O$129,6,FALSE)="–","–",VLOOKUP(A31,'Wyniki ogólne'!$D$34:$O$129,9,FALSE)-VLOOKUP(A31,'Wyniki ogólne'!$D$34:$O$129,7,FALSE))</f>
        <v>50</v>
      </c>
      <c r="E31" s="133">
        <f>IF(VLOOKUP(A31,'Wyniki ogólne'!$D$34:$O$129,6,FALSE)="–","–",VLOOKUP(A31,'Wyniki ogólne'!$D$34:$O$129,10,FALSE)-VLOOKUP(A31,'Wyniki ogólne'!$D$34:$O$129,9,FALSE))</f>
        <v>20</v>
      </c>
      <c r="F31" s="133">
        <f t="shared" si="1"/>
        <v>5</v>
      </c>
      <c r="G31" s="133">
        <f t="shared" si="2"/>
        <v>25</v>
      </c>
      <c r="H31" s="133">
        <f t="shared" si="3"/>
        <v>75</v>
      </c>
      <c r="I31" s="133">
        <f t="shared" si="4"/>
        <v>95</v>
      </c>
      <c r="J31" s="133">
        <f>IF(VLOOKUP(A31,'Wyniki ogólne'!$D$34:$O$130,4,FALSE)="–",100000000000,VLOOKUP(A31,'Wyniki ogólne'!$D$34:$O$130,4,FALSE))</f>
        <v>100000000000</v>
      </c>
      <c r="K31" s="133">
        <f>IF(VLOOKUP(A31,'Wyniki ogólne'!$D$34:$O$130,8,FALSE)="–",100000000000,VLOOKUP(A31,'Wyniki ogólne'!$D$34:$O$130,8,FALSE))</f>
        <v>50</v>
      </c>
      <c r="L31" s="143">
        <f t="shared" si="56"/>
        <v>50</v>
      </c>
      <c r="M31" s="141">
        <f t="shared" si="6"/>
        <v>0</v>
      </c>
      <c r="N31" s="141">
        <f t="shared" si="7"/>
        <v>100</v>
      </c>
      <c r="O31" s="136">
        <f t="shared" si="8"/>
        <v>10</v>
      </c>
      <c r="P31" s="151" t="s">
        <v>111</v>
      </c>
      <c r="Q31" s="152">
        <v>30</v>
      </c>
      <c r="R31" s="148">
        <f>IFERROR(MIN(B31,J31,K31,'Baza wyników'!AR262),0)</f>
        <v>5</v>
      </c>
      <c r="S31" s="149" cm="1">
        <f t="array" ref="S31">_xlfn.IFS(AND(J31=100000000000,K31=100000000000),IFERROR(MAX(E31,I31,'Baza wyników'!AR306),0),J31=100000000000,IFERROR(MAX(E31,I31,K31,'Baza wyników'!AR306),0),K31=100000000000,IFERROR(MAX(E31,I31,J31,'Baza wyników'!AR306),0),AND(J31&lt;&gt;100000000000,K31&lt;&gt;100000000000),IFERROR(MAX(E31,I31,J31,K31,'Baza wyników'!AR306),0))</f>
        <v>95</v>
      </c>
      <c r="T31" s="159">
        <f t="shared" si="9"/>
        <v>90</v>
      </c>
      <c r="U31" s="158" cm="1">
        <f t="array" ref="U31">IFERROR(_xlfn.IFS(ABS(T31)&lt;2,0.5,ABS(T31)&lt;5,1,ABS(T31)&lt;50,5,ABS(T31)&lt;100,10,ABS(T31)&lt;200,20,ABS(T31)&lt;500,50,ABS(T31)&lt;1000,100,ABS(T31)&lt;10000,1000,ABS(T31)&lt;100000,10000,ABS(T31)&lt;10000000,100000,ABS(T31)&lt;10000000,1000000,ABS(T31)&lt;20000000,2000000,ABS(T31)&lt;30000000,3000000,ABS(T31)&lt;40000000,4000000,ABS(T31)&lt;50000000,5000000,ABS(T31)&lt;60000000,6000000,ABS(T31)&lt;70000000,7000000,ABS(T31)&lt;80000000,8000000,ABS(T31)&lt;90000000,9000000,ABS(T31)&lt;100000000,10000000),0)</f>
        <v>10</v>
      </c>
      <c r="V31" s="153" t="s">
        <v>118</v>
      </c>
      <c r="W31" s="139"/>
      <c r="X31" s="133" t="str">
        <f>_xlfn.IFNA(IF(VLOOKUP(A31,'Wyniki white collar'!$D$34:$O$83,6,FALSE)="–","–", VLOOKUP(A31,'Wyniki white collar'!$D$34:$O$83,6,FALSE)),"brak")</f>
        <v>brak</v>
      </c>
      <c r="Y31" s="145" t="str">
        <f>IF(X31="–","–", _xlfn.IFNA(IF(VLOOKUP(A31,'Wyniki white collar'!$D$34:$O$83,6,FALSE)&gt;=0,VLOOKUP(A31,'Wyniki white collar'!$D$34:$O$83,7,FALSE)-VLOOKUP(A31,'Wyniki white collar'!$D$34:$O$83,6,FALSE),VLOOKUP(A31,'Wyniki white collar'!$D$34:$O$83,7,FALSE)),"brak"))</f>
        <v>brak</v>
      </c>
      <c r="Z31" s="133" t="str">
        <f>IF(X31="–","–", _xlfn.IFNA(VLOOKUP(A31,'Wyniki white collar'!$D$34:$O$83,9,FALSE)-VLOOKUP(A31,'Wyniki white collar'!$D$34:$O$83,7,FALSE),"brak"))</f>
        <v>brak</v>
      </c>
      <c r="AA31" s="133" t="str">
        <f>IF(X31="–","–", _xlfn.IFNA(VLOOKUP(A31,'Wyniki white collar'!$D$34:$O$83,10,FALSE)-VLOOKUP(A31,'Wyniki white collar'!$D$34:$O$83,9,FALSE),"brak"))</f>
        <v>brak</v>
      </c>
      <c r="AB31" s="133">
        <f t="shared" si="0"/>
        <v>0</v>
      </c>
      <c r="AC31" s="133">
        <f t="shared" si="10"/>
        <v>0</v>
      </c>
      <c r="AD31" s="133">
        <f t="shared" si="52"/>
        <v>0</v>
      </c>
      <c r="AE31" s="133">
        <f t="shared" si="11"/>
        <v>0</v>
      </c>
      <c r="AF31" s="133" t="str">
        <f>_xlfn.IFNA(IF(VLOOKUP(A31,'Wyniki white collar'!$D$34:$O$83,4,FALSE)="–",100000000000,VLOOKUP(A31,'Wyniki white collar'!$D$34:$O$83,4,FALSE)),"brak")</f>
        <v>brak</v>
      </c>
      <c r="AG31" s="133" t="str">
        <f>_xlfn.IFNA(IF(VLOOKUP(A31,'Wyniki white collar'!$D$34:$O$83,8,FALSE)="–",100000000000,VLOOKUP(A31,'Wyniki white collar'!$D$34:$O$83,8,FALSE)),"brak")</f>
        <v>brak</v>
      </c>
      <c r="AH31" s="142" t="str">
        <f t="shared" si="12"/>
        <v>brak</v>
      </c>
      <c r="AI31" s="141">
        <f t="shared" si="13"/>
        <v>0</v>
      </c>
      <c r="AJ31" s="141">
        <f t="shared" si="14"/>
        <v>0</v>
      </c>
      <c r="AK31" s="136">
        <f t="shared" si="15"/>
        <v>0</v>
      </c>
      <c r="AL31" s="151" t="s">
        <v>111</v>
      </c>
      <c r="AM31" s="152">
        <v>30</v>
      </c>
      <c r="AN31" s="148">
        <f>IFERROR(MIN(X31,AF31,AG31,'Baza wyników'!AS262),0)</f>
        <v>0</v>
      </c>
      <c r="AO31" s="141" cm="1">
        <f t="array" ref="AO31">_xlfn.IFS(AND(AF31=100000000000,AG31=100000000000),IFERROR(MAX(AA31,AE31,'Baza wyników'!AS306),0),AF31=100000000000,IFERROR(MAX(AA31,AE31,AG31,'Baza wyników'!AS306),0),AG31=100000000000,IFERROR(MAX(AA31,AE31,AF31,'Baza wyników'!AS306),0),AND(AF31&lt;&gt;100000000000,AG31&lt;&gt;100000000000),IFERROR(MAX(AA31,AE31,AF31,AG31,'Baza wyników'!AS306),0))</f>
        <v>0</v>
      </c>
      <c r="AP31" s="159">
        <f t="shared" si="16"/>
        <v>0</v>
      </c>
      <c r="AQ31" s="158" cm="1">
        <f t="array" ref="AQ31">IFERROR(_xlfn.IFS(ABS(AP31)&lt;2,0.5,ABS(AP31)&lt;5,1,ABS(AP31)&lt;50,5,ABS(AP31)&lt;100,10,ABS(AP31)&lt;200,20,ABS(AP31)&lt;500,50,ABS(AP31)&lt;1000,100,ABS(AP31)&lt;10000,1000,ABS(AP31)&lt;100000,10000,ABS(AP31)&lt;10000000,100000,ABS(AP31)&lt;10000000,1000000),0)</f>
        <v>0.5</v>
      </c>
      <c r="AR31" s="163" t="s">
        <v>120</v>
      </c>
      <c r="AT31" s="133" t="str">
        <f>_xlfn.IFNA(IF(VLOOKUP(A31,'Wyniki blue collar'!$D$34:$O$83,6,FALSE)="–","–", VLOOKUP(A31,'Wyniki blue collar'!$D$34:$O$83,6,FALSE)),"brak")</f>
        <v>brak</v>
      </c>
      <c r="AU31" s="145" t="str">
        <f>IF(AT31="–","–", _xlfn.IFNA(IF(VLOOKUP(A31,'Wyniki blue collar'!$D$34:$O$83,6,FALSE)&gt;=0,VLOOKUP(A31,'Wyniki blue collar'!$D$34:$O$83,7,FALSE)-VLOOKUP(A31,'Wyniki blue collar'!$D$34:$O$83,6,FALSE),VLOOKUP(A31,'Wyniki blue collar'!$D$34:$O$83,7,FALSE)),"brak"))</f>
        <v>brak</v>
      </c>
      <c r="AV31" s="133" t="str">
        <f>IF(AT31="–","–", _xlfn.IFNA(VLOOKUP(A31,'Wyniki blue collar'!$D$34:$O$83,9,FALSE)-VLOOKUP(A31,'Wyniki blue collar'!$D$34:$O$83,7,FALSE),"brak"))</f>
        <v>brak</v>
      </c>
      <c r="AW31" s="133" t="str">
        <f>_xlfn.IFNA(VLOOKUP(A31,'Wyniki blue collar'!$D$34:$O$83,10,FALSE)-VLOOKUP(A31,'Wyniki blue collar'!$D$34:$O$83,9,FALSE),"brak")</f>
        <v>brak</v>
      </c>
      <c r="AX31" s="133">
        <f t="shared" si="17"/>
        <v>0</v>
      </c>
      <c r="AY31" s="133">
        <f t="shared" si="18"/>
        <v>0</v>
      </c>
      <c r="AZ31" s="133">
        <f t="shared" si="19"/>
        <v>0</v>
      </c>
      <c r="BA31" s="133">
        <f t="shared" si="20"/>
        <v>0</v>
      </c>
      <c r="BB31" s="133" t="str">
        <f>_xlfn.IFNA(IF(VLOOKUP(A31,'Wyniki blue collar'!$D$34:$O$83,4,FALSE)="–",100000000000,VLOOKUP(A31,'Wyniki blue collar'!$D$34:$O$83,4,FALSE)),"brak")</f>
        <v>brak</v>
      </c>
      <c r="BC31" s="133" t="str">
        <f>_xlfn.IFNA(IF(VLOOKUP(A31,'Wyniki blue collar'!$D$34:$O$83,8,FALSE)="–",100000000000,VLOOKUP(A31,'Wyniki blue collar'!$D$34:$O$83,8,FALSE)),"brak")</f>
        <v>brak</v>
      </c>
      <c r="BD31" s="142" t="str">
        <f t="shared" si="21"/>
        <v>brak</v>
      </c>
      <c r="BE31" s="141">
        <f t="shared" si="22"/>
        <v>0</v>
      </c>
      <c r="BF31" s="141">
        <f t="shared" si="23"/>
        <v>0</v>
      </c>
      <c r="BG31" s="136">
        <f t="shared" si="24"/>
        <v>0</v>
      </c>
      <c r="BH31" s="151" t="s">
        <v>111</v>
      </c>
      <c r="BI31" s="152">
        <v>30</v>
      </c>
      <c r="BJ31" s="148">
        <f>IFERROR(MIN(AT31,BB31,BC31,'Baza wyników'!AT262),0)</f>
        <v>0</v>
      </c>
      <c r="BK31" s="141" cm="1">
        <f t="array" ref="BK31">_xlfn.IFS(AND(BB31=100000000000,BC31=100000000000),IFERROR(MAX(AW31,BA31,'Baza wyników'!AT306),0),BC31=100000000000,IFERROR(MAX(AW31,BA31,BB31,'Baza wyników'!AT306),0),BB31=100000000000,IFERROR(MAX(AW31,BA31,BC31,'Baza wyników'!AT306),0),AND(BB31&lt;&gt;100000000000,BC31&lt;&gt;100000000000),IFERROR(MAX(AW31,BA31,BB31,BC31,'Baza wyników'!AT306),0))</f>
        <v>0</v>
      </c>
      <c r="BL31" s="159">
        <f t="shared" si="25"/>
        <v>0</v>
      </c>
      <c r="BM31" s="158" cm="1">
        <f t="array" ref="BM31">IFERROR(_xlfn.IFS(ABS(BL31)&lt;2,0.5,ABS(BL31)&lt;5,1,ABS(BL31)&lt;50,5,ABS(BL31)&lt;100,10,ABS(BL31)&lt;200,20,ABS(BL31)&lt;500,50,ABS(BL31)&lt;1000,100,ABS(BL31)&lt;10000,1000,ABS(BL31)&lt;100000,10000,ABS(BL31)&lt;10000000,100000,ABS(BL31)&lt;10000000,1000000),0)</f>
        <v>0.5</v>
      </c>
      <c r="BN31" s="167" t="s">
        <v>121</v>
      </c>
    </row>
    <row r="32" spans="1:66" x14ac:dyDescent="0.25">
      <c r="A32" t="s">
        <v>173</v>
      </c>
      <c r="B32" s="133">
        <f>VLOOKUP(A32,'Wyniki ogólne'!$D$34:$O$129,6,FALSE)</f>
        <v>5</v>
      </c>
      <c r="C32" s="145">
        <f>IF(VLOOKUP(A32,'Wyniki ogólne'!$D$34:$O$129,6,FALSE)="–","–",IF(VLOOKUP(A32,'Wyniki ogólne'!$D$34:$O$129,6,FALSE)&gt;=0,VLOOKUP(A32,'Wyniki ogólne'!$D$34:$O$129,7,FALSE)-VLOOKUP(A32,'Wyniki ogólne'!$D$34:$O$129,6,FALSE),VLOOKUP(A32,'Wyniki ogólne'!$D$34:$O$129,7,FALSE)))</f>
        <v>20</v>
      </c>
      <c r="D32" s="133">
        <f>IF(VLOOKUP(A32,'Wyniki ogólne'!$D$34:$O$129,6,FALSE)="–","–",VLOOKUP(A32,'Wyniki ogólne'!$D$34:$O$129,9,FALSE)-VLOOKUP(A32,'Wyniki ogólne'!$D$34:$O$129,7,FALSE))</f>
        <v>50</v>
      </c>
      <c r="E32" s="133">
        <f>IF(VLOOKUP(A32,'Wyniki ogólne'!$D$34:$O$129,6,FALSE)="–","–",VLOOKUP(A32,'Wyniki ogólne'!$D$34:$O$129,10,FALSE)-VLOOKUP(A32,'Wyniki ogólne'!$D$34:$O$129,9,FALSE))</f>
        <v>20</v>
      </c>
      <c r="F32" s="133">
        <f t="shared" si="1"/>
        <v>5</v>
      </c>
      <c r="G32" s="133">
        <f t="shared" si="2"/>
        <v>25</v>
      </c>
      <c r="H32" s="133">
        <f t="shared" si="3"/>
        <v>75</v>
      </c>
      <c r="I32" s="133">
        <f t="shared" si="4"/>
        <v>95</v>
      </c>
      <c r="J32" s="133">
        <f>IF(VLOOKUP(A32,'Wyniki ogólne'!$D$34:$O$130,4,FALSE)="–",100000000000,VLOOKUP(A32,'Wyniki ogólne'!$D$34:$O$130,4,FALSE))</f>
        <v>100000000000</v>
      </c>
      <c r="K32" s="133">
        <f>IF(VLOOKUP(A32,'Wyniki ogólne'!$D$34:$O$130,8,FALSE)="–",100000000000,VLOOKUP(A32,'Wyniki ogólne'!$D$34:$O$130,8,FALSE))</f>
        <v>50</v>
      </c>
      <c r="L32" s="143">
        <f t="shared" si="56"/>
        <v>50</v>
      </c>
      <c r="M32" s="141">
        <f t="shared" si="6"/>
        <v>0</v>
      </c>
      <c r="N32" s="141">
        <f t="shared" si="7"/>
        <v>100</v>
      </c>
      <c r="O32" s="136">
        <f t="shared" si="8"/>
        <v>10</v>
      </c>
      <c r="P32" s="151" t="s">
        <v>111</v>
      </c>
      <c r="Q32" s="152">
        <v>31</v>
      </c>
      <c r="R32" s="148">
        <f>IFERROR(MIN(B32,J32,K32,'Baza wyników'!AR263),0)</f>
        <v>5</v>
      </c>
      <c r="S32" s="149" cm="1">
        <f t="array" ref="S32">_xlfn.IFS(AND(J32=100000000000,K32=100000000000),IFERROR(MAX(E32,I32,'Baza wyników'!AR307),0),J32=100000000000,IFERROR(MAX(E32,I32,K32,'Baza wyników'!AR307),0),K32=100000000000,IFERROR(MAX(E32,I32,J32,'Baza wyników'!AR307),0),AND(J32&lt;&gt;100000000000,K32&lt;&gt;100000000000),IFERROR(MAX(E32,I32,J32,K32,'Baza wyników'!AR307),0))</f>
        <v>95</v>
      </c>
      <c r="T32" s="159">
        <f t="shared" si="9"/>
        <v>90</v>
      </c>
      <c r="U32" s="158" cm="1">
        <f t="array" ref="U32">IFERROR(_xlfn.IFS(ABS(T32)&lt;2,0.5,ABS(T32)&lt;5,1,ABS(T32)&lt;50,5,ABS(T32)&lt;100,10,ABS(T32)&lt;200,20,ABS(T32)&lt;500,50,ABS(T32)&lt;1000,100,ABS(T32)&lt;10000,1000,ABS(T32)&lt;100000,10000,ABS(T32)&lt;10000000,100000,ABS(T32)&lt;10000000,1000000,ABS(T32)&lt;20000000,2000000,ABS(T32)&lt;30000000,3000000,ABS(T32)&lt;40000000,4000000,ABS(T32)&lt;50000000,5000000,ABS(T32)&lt;60000000,6000000,ABS(T32)&lt;70000000,7000000,ABS(T32)&lt;80000000,8000000,ABS(T32)&lt;90000000,9000000,ABS(T32)&lt;100000000,10000000),0)</f>
        <v>10</v>
      </c>
      <c r="V32" s="153" t="s">
        <v>118</v>
      </c>
      <c r="W32" s="139"/>
      <c r="X32" s="133" t="str">
        <f>_xlfn.IFNA(IF(VLOOKUP(A32,'Wyniki white collar'!$D$34:$O$83,6,FALSE)="–","–", VLOOKUP(A32,'Wyniki white collar'!$D$34:$O$83,6,FALSE)),"brak")</f>
        <v>brak</v>
      </c>
      <c r="Y32" s="145" t="str">
        <f>IF(X32="–","–", _xlfn.IFNA(IF(VLOOKUP(A32,'Wyniki white collar'!$D$34:$O$83,6,FALSE)&gt;=0,VLOOKUP(A32,'Wyniki white collar'!$D$34:$O$83,7,FALSE)-VLOOKUP(A32,'Wyniki white collar'!$D$34:$O$83,6,FALSE),VLOOKUP(A32,'Wyniki white collar'!$D$34:$O$83,7,FALSE)),"brak"))</f>
        <v>brak</v>
      </c>
      <c r="Z32" s="133" t="str">
        <f>IF(X32="–","–", _xlfn.IFNA(VLOOKUP(A32,'Wyniki white collar'!$D$34:$O$83,9,FALSE)-VLOOKUP(A32,'Wyniki white collar'!$D$34:$O$83,7,FALSE),"brak"))</f>
        <v>brak</v>
      </c>
      <c r="AA32" s="133" t="str">
        <f>IF(X32="–","–", _xlfn.IFNA(VLOOKUP(A32,'Wyniki white collar'!$D$34:$O$83,10,FALSE)-VLOOKUP(A32,'Wyniki white collar'!$D$34:$O$83,9,FALSE),"brak"))</f>
        <v>brak</v>
      </c>
      <c r="AB32" s="133">
        <f t="shared" ref="AB32:AB42" si="57">IF(ISNUMBER(X32),X32,0)</f>
        <v>0</v>
      </c>
      <c r="AC32" s="133">
        <f t="shared" si="10"/>
        <v>0</v>
      </c>
      <c r="AD32" s="133">
        <f t="shared" si="52"/>
        <v>0</v>
      </c>
      <c r="AE32" s="133">
        <f t="shared" si="11"/>
        <v>0</v>
      </c>
      <c r="AF32" s="133" t="str">
        <f>_xlfn.IFNA(IF(VLOOKUP(A32,'Wyniki white collar'!$D$34:$O$83,4,FALSE)="–",100000000000,VLOOKUP(A32,'Wyniki white collar'!$D$34:$O$83,4,FALSE)),"brak")</f>
        <v>brak</v>
      </c>
      <c r="AG32" s="133" t="str">
        <f>_xlfn.IFNA(IF(VLOOKUP(A32,'Wyniki white collar'!$D$34:$O$83,8,FALSE)="–",100000000000,VLOOKUP(A32,'Wyniki white collar'!$D$34:$O$83,8,FALSE)),"brak")</f>
        <v>brak</v>
      </c>
      <c r="AH32" s="142" t="str">
        <f t="shared" si="12"/>
        <v>brak</v>
      </c>
      <c r="AI32" s="141">
        <f t="shared" si="13"/>
        <v>0</v>
      </c>
      <c r="AJ32" s="141">
        <f t="shared" si="14"/>
        <v>0</v>
      </c>
      <c r="AK32" s="136">
        <f t="shared" si="15"/>
        <v>0</v>
      </c>
      <c r="AL32" s="151" t="s">
        <v>111</v>
      </c>
      <c r="AM32" s="152">
        <v>31</v>
      </c>
      <c r="AN32" s="148">
        <f>IFERROR(MIN(X32,AF32,AG32,'Baza wyników'!AS263),0)</f>
        <v>0</v>
      </c>
      <c r="AO32" s="141" cm="1">
        <f t="array" ref="AO32">_xlfn.IFS(AND(AF32=100000000000,AG32=100000000000),IFERROR(MAX(AA32,AE32,'Baza wyników'!AS307),0),AF32=100000000000,IFERROR(MAX(AA32,AE32,AG32,'Baza wyników'!AS307),0),AG32=100000000000,IFERROR(MAX(AA32,AE32,AF32,'Baza wyników'!AS307),0),AND(AF32&lt;&gt;100000000000,AG32&lt;&gt;100000000000),IFERROR(MAX(AA32,AE32,AF32,AG32,'Baza wyników'!AS307),0))</f>
        <v>0</v>
      </c>
      <c r="AP32" s="159">
        <f t="shared" si="16"/>
        <v>0</v>
      </c>
      <c r="AQ32" s="158" cm="1">
        <f t="array" ref="AQ32">IFERROR(_xlfn.IFS(ABS(AP32)&lt;2,0.5,ABS(AP32)&lt;5,1,ABS(AP32)&lt;50,5,ABS(AP32)&lt;100,10,ABS(AP32)&lt;200,20,ABS(AP32)&lt;500,50,ABS(AP32)&lt;1000,100,ABS(AP32)&lt;10000,1000,ABS(AP32)&lt;100000,10000,ABS(AP32)&lt;10000000,100000,ABS(AP32)&lt;10000000,1000000),0)</f>
        <v>0.5</v>
      </c>
      <c r="AR32" s="163" t="s">
        <v>120</v>
      </c>
      <c r="AT32" s="133" t="str">
        <f>_xlfn.IFNA(IF(VLOOKUP(A32,'Wyniki blue collar'!$D$34:$O$83,6,FALSE)="–","–", VLOOKUP(A32,'Wyniki blue collar'!$D$34:$O$83,6,FALSE)),"brak")</f>
        <v>brak</v>
      </c>
      <c r="AU32" s="145" t="str">
        <f>IF(AT32="–","–", _xlfn.IFNA(IF(VLOOKUP(A32,'Wyniki blue collar'!$D$34:$O$83,6,FALSE)&gt;=0,VLOOKUP(A32,'Wyniki blue collar'!$D$34:$O$83,7,FALSE)-VLOOKUP(A32,'Wyniki blue collar'!$D$34:$O$83,6,FALSE),VLOOKUP(A32,'Wyniki blue collar'!$D$34:$O$83,7,FALSE)),"brak"))</f>
        <v>brak</v>
      </c>
      <c r="AV32" s="133" t="str">
        <f>IF(AT32="–","–", _xlfn.IFNA(VLOOKUP(A32,'Wyniki blue collar'!$D$34:$O$83,9,FALSE)-VLOOKUP(A32,'Wyniki blue collar'!$D$34:$O$83,7,FALSE),"brak"))</f>
        <v>brak</v>
      </c>
      <c r="AW32" s="133" t="str">
        <f>_xlfn.IFNA(VLOOKUP(A32,'Wyniki blue collar'!$D$34:$O$83,10,FALSE)-VLOOKUP(A32,'Wyniki blue collar'!$D$34:$O$83,9,FALSE),"brak")</f>
        <v>brak</v>
      </c>
      <c r="AX32" s="133">
        <f t="shared" si="17"/>
        <v>0</v>
      </c>
      <c r="AY32" s="133">
        <f t="shared" si="18"/>
        <v>0</v>
      </c>
      <c r="AZ32" s="133">
        <f t="shared" si="19"/>
        <v>0</v>
      </c>
      <c r="BA32" s="133">
        <f t="shared" si="20"/>
        <v>0</v>
      </c>
      <c r="BB32" s="133" t="str">
        <f>_xlfn.IFNA(IF(VLOOKUP(A32,'Wyniki blue collar'!$D$34:$O$83,4,FALSE)="–",100000000000,VLOOKUP(A32,'Wyniki blue collar'!$D$34:$O$83,4,FALSE)),"brak")</f>
        <v>brak</v>
      </c>
      <c r="BC32" s="133" t="str">
        <f>_xlfn.IFNA(IF(VLOOKUP(A32,'Wyniki blue collar'!$D$34:$O$83,8,FALSE)="–",100000000000,VLOOKUP(A32,'Wyniki blue collar'!$D$34:$O$83,8,FALSE)),"brak")</f>
        <v>brak</v>
      </c>
      <c r="BD32" s="142" t="str">
        <f t="shared" si="21"/>
        <v>brak</v>
      </c>
      <c r="BE32" s="141">
        <f t="shared" si="22"/>
        <v>0</v>
      </c>
      <c r="BF32" s="141">
        <f t="shared" si="23"/>
        <v>0</v>
      </c>
      <c r="BG32" s="136">
        <f t="shared" si="24"/>
        <v>0</v>
      </c>
      <c r="BH32" s="151" t="s">
        <v>111</v>
      </c>
      <c r="BI32" s="152">
        <v>31</v>
      </c>
      <c r="BJ32" s="148">
        <f>IFERROR(MIN(AT32,BB32,BC32,'Baza wyników'!AT263),0)</f>
        <v>0</v>
      </c>
      <c r="BK32" s="141" cm="1">
        <f t="array" ref="BK32">_xlfn.IFS(AND(BB32=100000000000,BC32=100000000000),IFERROR(MAX(AW32,BA32,'Baza wyników'!AT307),0),BC32=100000000000,IFERROR(MAX(AW32,BA32,BB32,'Baza wyników'!AT307),0),BB32=100000000000,IFERROR(MAX(AW32,BA32,BC32,'Baza wyników'!AT307),0),AND(BB32&lt;&gt;100000000000,BC32&lt;&gt;100000000000),IFERROR(MAX(AW32,BA32,BB32,BC32,'Baza wyników'!AT307),0))</f>
        <v>0</v>
      </c>
      <c r="BL32" s="159">
        <f t="shared" si="25"/>
        <v>0</v>
      </c>
      <c r="BM32" s="158" cm="1">
        <f t="array" ref="BM32">IFERROR(_xlfn.IFS(ABS(BL32)&lt;2,0.5,ABS(BL32)&lt;5,1,ABS(BL32)&lt;50,5,ABS(BL32)&lt;100,10,ABS(BL32)&lt;200,20,ABS(BL32)&lt;500,50,ABS(BL32)&lt;1000,100,ABS(BL32)&lt;10000,1000,ABS(BL32)&lt;100000,10000,ABS(BL32)&lt;10000000,100000,ABS(BL32)&lt;10000000,1000000),0)</f>
        <v>0.5</v>
      </c>
      <c r="BN32" s="167" t="s">
        <v>121</v>
      </c>
    </row>
    <row r="33" spans="1:66" x14ac:dyDescent="0.25">
      <c r="A33" t="s">
        <v>174</v>
      </c>
      <c r="B33" s="133">
        <f>VLOOKUP(A33,'Wyniki ogólne'!$D$34:$O$129,6,FALSE)</f>
        <v>5</v>
      </c>
      <c r="C33" s="145">
        <f>IF(VLOOKUP(A33,'Wyniki ogólne'!$D$34:$O$129,6,FALSE)="–","–",IF(VLOOKUP(A33,'Wyniki ogólne'!$D$34:$O$129,6,FALSE)&gt;=0,VLOOKUP(A33,'Wyniki ogólne'!$D$34:$O$129,7,FALSE)-VLOOKUP(A33,'Wyniki ogólne'!$D$34:$O$129,6,FALSE),VLOOKUP(A33,'Wyniki ogólne'!$D$34:$O$129,7,FALSE)))</f>
        <v>20</v>
      </c>
      <c r="D33" s="133">
        <f>IF(VLOOKUP(A33,'Wyniki ogólne'!$D$34:$O$129,6,FALSE)="–","–",VLOOKUP(A33,'Wyniki ogólne'!$D$34:$O$129,9,FALSE)-VLOOKUP(A33,'Wyniki ogólne'!$D$34:$O$129,7,FALSE))</f>
        <v>50</v>
      </c>
      <c r="E33" s="133">
        <f>IF(VLOOKUP(A33,'Wyniki ogólne'!$D$34:$O$129,6,FALSE)="–","–",VLOOKUP(A33,'Wyniki ogólne'!$D$34:$O$129,10,FALSE)-VLOOKUP(A33,'Wyniki ogólne'!$D$34:$O$129,9,FALSE))</f>
        <v>20</v>
      </c>
      <c r="F33" s="133">
        <f t="shared" si="1"/>
        <v>5</v>
      </c>
      <c r="G33" s="133">
        <f t="shared" si="2"/>
        <v>25</v>
      </c>
      <c r="H33" s="133">
        <f t="shared" si="3"/>
        <v>75</v>
      </c>
      <c r="I33" s="133">
        <f t="shared" si="4"/>
        <v>95</v>
      </c>
      <c r="J33" s="133">
        <f>IF(VLOOKUP(A33,'Wyniki ogólne'!$D$34:$O$130,4,FALSE)="–",100000000000,VLOOKUP(A33,'Wyniki ogólne'!$D$34:$O$130,4,FALSE))</f>
        <v>100000000000</v>
      </c>
      <c r="K33" s="133">
        <f>IF(VLOOKUP(A33,'Wyniki ogólne'!$D$34:$O$130,8,FALSE)="–",100000000000,VLOOKUP(A33,'Wyniki ogólne'!$D$34:$O$130,8,FALSE))</f>
        <v>50</v>
      </c>
      <c r="L33" s="143">
        <f t="shared" si="56"/>
        <v>50</v>
      </c>
      <c r="M33" s="141">
        <f>IFERROR(_xlfn.FLOOR.MATH(R33,U33),0)</f>
        <v>0</v>
      </c>
      <c r="N33" s="141">
        <f>IFERROR(_xlfn.CEILING.MATH(S33,U33),1)</f>
        <v>100</v>
      </c>
      <c r="O33" s="136">
        <f t="shared" si="8"/>
        <v>10</v>
      </c>
      <c r="P33" s="151" t="s">
        <v>111</v>
      </c>
      <c r="Q33" s="152">
        <v>32</v>
      </c>
      <c r="R33" s="148">
        <f>IFERROR(MIN(B33,J33,K33,'Baza wyników'!AR264),0)</f>
        <v>5</v>
      </c>
      <c r="S33" s="149" cm="1">
        <f t="array" ref="S33">_xlfn.IFS(AND(J33=100000000000,K33=100000000000),IFERROR(MAX(E33,I33,'Baza wyników'!AR308),0),J33=100000000000,IFERROR(MAX(E33,I33,K33,'Baza wyników'!AR308),0),K33=100000000000,IFERROR(MAX(E33,I33,J33,'Baza wyników'!AR308),0),AND(J33&lt;&gt;100000000000,K33&lt;&gt;100000000000),IFERROR(MAX(E33,I33,J33,K33,'Baza wyników'!AR308),0))</f>
        <v>95</v>
      </c>
      <c r="T33" s="159">
        <f t="shared" si="9"/>
        <v>90</v>
      </c>
      <c r="U33" s="158" cm="1">
        <f t="array" ref="U33">IFERROR(_xlfn.IFS(ABS(T33)&lt;2,0.5,ABS(T33)&lt;5,1,ABS(T33)&lt;50,5,ABS(T33)&lt;100,10,ABS(T33)&lt;200,20,ABS(T33)&lt;500,50,ABS(T33)&lt;1000,100,ABS(T33)&lt;10000,1000,ABS(T33)&lt;100000,10000,ABS(T33)&lt;10000000,100000,ABS(T33)&lt;10000000,1000000,ABS(T33)&lt;20000000,2000000,ABS(T33)&lt;30000000,3000000,ABS(T33)&lt;40000000,4000000,ABS(T33)&lt;50000000,5000000,ABS(T33)&lt;60000000,6000000,ABS(T33)&lt;70000000,7000000,ABS(T33)&lt;80000000,8000000,ABS(T33)&lt;90000000,9000000,ABS(T33)&lt;100000000,10000000),0)</f>
        <v>10</v>
      </c>
      <c r="V33" s="153" t="s">
        <v>118</v>
      </c>
      <c r="W33" s="139"/>
      <c r="X33" s="133" t="str">
        <f>_xlfn.IFNA(IF(VLOOKUP(A33,'Wyniki white collar'!$D$34:$O$83,6,FALSE)="–","–", VLOOKUP(A33,'Wyniki white collar'!$D$34:$O$83,6,FALSE)),"brak")</f>
        <v>brak</v>
      </c>
      <c r="Y33" s="145" t="str">
        <f>IF(X33="–","–", _xlfn.IFNA(IF(VLOOKUP(A33,'Wyniki white collar'!$D$34:$O$83,6,FALSE)&gt;=0,VLOOKUP(A33,'Wyniki white collar'!$D$34:$O$83,7,FALSE)-VLOOKUP(A33,'Wyniki white collar'!$D$34:$O$83,6,FALSE),VLOOKUP(A33,'Wyniki white collar'!$D$34:$O$83,7,FALSE)),"brak"))</f>
        <v>brak</v>
      </c>
      <c r="Z33" s="133" t="str">
        <f>IF(X33="–","–", _xlfn.IFNA(VLOOKUP(A33,'Wyniki white collar'!$D$34:$O$83,9,FALSE)-VLOOKUP(A33,'Wyniki white collar'!$D$34:$O$83,7,FALSE),"brak"))</f>
        <v>brak</v>
      </c>
      <c r="AA33" s="133" t="str">
        <f>IF(X33="–","–", _xlfn.IFNA(VLOOKUP(A33,'Wyniki white collar'!$D$34:$O$83,10,FALSE)-VLOOKUP(A33,'Wyniki white collar'!$D$34:$O$83,9,FALSE),"brak"))</f>
        <v>brak</v>
      </c>
      <c r="AB33" s="133">
        <f t="shared" si="57"/>
        <v>0</v>
      </c>
      <c r="AC33" s="133">
        <f t="shared" si="10"/>
        <v>0</v>
      </c>
      <c r="AD33" s="133">
        <f t="shared" si="52"/>
        <v>0</v>
      </c>
      <c r="AE33" s="133">
        <f t="shared" si="11"/>
        <v>0</v>
      </c>
      <c r="AF33" s="133" t="str">
        <f>_xlfn.IFNA(IF(VLOOKUP(A33,'Wyniki white collar'!$D$34:$O$83,4,FALSE)="–",100000000000,VLOOKUP(A33,'Wyniki white collar'!$D$34:$O$83,4,FALSE)),"brak")</f>
        <v>brak</v>
      </c>
      <c r="AG33" s="133" t="str">
        <f>_xlfn.IFNA(IF(VLOOKUP(A33,'Wyniki white collar'!$D$34:$O$83,8,FALSE)="–",100000000000,VLOOKUP(A33,'Wyniki white collar'!$D$34:$O$83,8,FALSE)),"brak")</f>
        <v>brak</v>
      </c>
      <c r="AH33" s="142" t="str">
        <f t="shared" si="12"/>
        <v>brak</v>
      </c>
      <c r="AI33" s="141">
        <f t="shared" si="13"/>
        <v>0</v>
      </c>
      <c r="AJ33" s="141">
        <f t="shared" si="14"/>
        <v>0</v>
      </c>
      <c r="AK33" s="136">
        <f t="shared" si="15"/>
        <v>0</v>
      </c>
      <c r="AL33" s="151" t="s">
        <v>111</v>
      </c>
      <c r="AM33" s="152">
        <v>32</v>
      </c>
      <c r="AN33" s="148">
        <f>IFERROR(MIN(X33,AF33,AG33,'Baza wyników'!AS264),0)</f>
        <v>0</v>
      </c>
      <c r="AO33" s="141" cm="1">
        <f t="array" ref="AO33">_xlfn.IFS(AND(AF33=100000000000,AG33=100000000000),IFERROR(MAX(AA33,AE33,'Baza wyników'!AS308),0),AF33=100000000000,IFERROR(MAX(AA33,AE33,AG33,'Baza wyników'!AS308),0),AG33=100000000000,IFERROR(MAX(AA33,AE33,AF33,'Baza wyników'!AS308),0),AND(AF33&lt;&gt;100000000000,AG33&lt;&gt;100000000000),IFERROR(MAX(AA33,AE33,AF33,AG33,'Baza wyników'!AS308),0))</f>
        <v>0</v>
      </c>
      <c r="AP33" s="159">
        <f t="shared" si="16"/>
        <v>0</v>
      </c>
      <c r="AQ33" s="158" cm="1">
        <f t="array" ref="AQ33">IFERROR(_xlfn.IFS(ABS(AP33)&lt;2,0.5,ABS(AP33)&lt;5,1,ABS(AP33)&lt;50,5,ABS(AP33)&lt;100,10,ABS(AP33)&lt;200,20,ABS(AP33)&lt;500,50,ABS(AP33)&lt;1000,100,ABS(AP33)&lt;10000,1000,ABS(AP33)&lt;100000,10000,ABS(AP33)&lt;10000000,100000,ABS(AP33)&lt;10000000,1000000),0)</f>
        <v>0.5</v>
      </c>
      <c r="AR33" s="163" t="s">
        <v>120</v>
      </c>
      <c r="AT33" s="133" t="str">
        <f>_xlfn.IFNA(IF(VLOOKUP(A33,'Wyniki blue collar'!$D$34:$O$83,6,FALSE)="–","–", VLOOKUP(A33,'Wyniki blue collar'!$D$34:$O$83,6,FALSE)),"brak")</f>
        <v>brak</v>
      </c>
      <c r="AU33" s="145" t="str">
        <f>IF(AT33="–","–", _xlfn.IFNA(IF(VLOOKUP(A33,'Wyniki blue collar'!$D$34:$O$83,6,FALSE)&gt;=0,VLOOKUP(A33,'Wyniki blue collar'!$D$34:$O$83,7,FALSE)-VLOOKUP(A33,'Wyniki blue collar'!$D$34:$O$83,6,FALSE),VLOOKUP(A33,'Wyniki blue collar'!$D$34:$O$83,7,FALSE)),"brak"))</f>
        <v>brak</v>
      </c>
      <c r="AV33" s="133" t="str">
        <f>IF(AT33="–","–", _xlfn.IFNA(VLOOKUP(A33,'Wyniki blue collar'!$D$34:$O$83,9,FALSE)-VLOOKUP(A33,'Wyniki blue collar'!$D$34:$O$83,7,FALSE),"brak"))</f>
        <v>brak</v>
      </c>
      <c r="AW33" s="133" t="str">
        <f>_xlfn.IFNA(VLOOKUP(A33,'Wyniki blue collar'!$D$34:$O$83,10,FALSE)-VLOOKUP(A33,'Wyniki blue collar'!$D$34:$O$83,9,FALSE),"brak")</f>
        <v>brak</v>
      </c>
      <c r="AX33" s="133">
        <f t="shared" si="17"/>
        <v>0</v>
      </c>
      <c r="AY33" s="133">
        <f t="shared" si="18"/>
        <v>0</v>
      </c>
      <c r="AZ33" s="133">
        <f t="shared" si="19"/>
        <v>0</v>
      </c>
      <c r="BA33" s="133">
        <f t="shared" si="20"/>
        <v>0</v>
      </c>
      <c r="BB33" s="133" t="str">
        <f>_xlfn.IFNA(IF(VLOOKUP(A33,'Wyniki blue collar'!$D$34:$O$83,4,FALSE)="–",100000000000,VLOOKUP(A33,'Wyniki blue collar'!$D$34:$O$83,4,FALSE)),"brak")</f>
        <v>brak</v>
      </c>
      <c r="BC33" s="133" t="str">
        <f>_xlfn.IFNA(IF(VLOOKUP(A33,'Wyniki blue collar'!$D$34:$O$83,8,FALSE)="–",100000000000,VLOOKUP(A33,'Wyniki blue collar'!$D$34:$O$83,8,FALSE)),"brak")</f>
        <v>brak</v>
      </c>
      <c r="BD33" s="142" t="str">
        <f t="shared" si="21"/>
        <v>brak</v>
      </c>
      <c r="BE33" s="141">
        <f t="shared" si="22"/>
        <v>0</v>
      </c>
      <c r="BF33" s="141">
        <f t="shared" si="23"/>
        <v>0</v>
      </c>
      <c r="BG33" s="136">
        <f t="shared" si="24"/>
        <v>0</v>
      </c>
      <c r="BH33" s="151" t="s">
        <v>111</v>
      </c>
      <c r="BI33" s="152">
        <v>32</v>
      </c>
      <c r="BJ33" s="148">
        <f>IFERROR(MIN(AT33,BB33,BC33,'Baza wyników'!AT264),0)</f>
        <v>0</v>
      </c>
      <c r="BK33" s="141" cm="1">
        <f t="array" ref="BK33">_xlfn.IFS(AND(BB33=100000000000,BC33=100000000000),IFERROR(MAX(AW33,BA33,'Baza wyników'!AT308),0),BC33=100000000000,IFERROR(MAX(AW33,BA33,BB33,'Baza wyników'!AT308),0),BB33=100000000000,IFERROR(MAX(AW33,BA33,BC33,'Baza wyników'!AT308),0),AND(BB33&lt;&gt;100000000000,BC33&lt;&gt;100000000000),IFERROR(MAX(AW33,BA33,BB33,BC33,'Baza wyników'!AT308),0))</f>
        <v>0</v>
      </c>
      <c r="BL33" s="159">
        <f t="shared" si="25"/>
        <v>0</v>
      </c>
      <c r="BM33" s="158" cm="1">
        <f t="array" ref="BM33">IFERROR(_xlfn.IFS(ABS(BL33)&lt;2,0.5,ABS(BL33)&lt;5,1,ABS(BL33)&lt;50,5,ABS(BL33)&lt;100,10,ABS(BL33)&lt;200,20,ABS(BL33)&lt;500,50,ABS(BL33)&lt;1000,100,ABS(BL33)&lt;10000,1000,ABS(BL33)&lt;100000,10000,ABS(BL33)&lt;10000000,100000,ABS(BL33)&lt;10000000,1000000),0)</f>
        <v>0.5</v>
      </c>
      <c r="BN33" s="167" t="s">
        <v>121</v>
      </c>
    </row>
    <row r="34" spans="1:66" x14ac:dyDescent="0.25">
      <c r="A34" t="s">
        <v>175</v>
      </c>
      <c r="B34" s="133">
        <f>VLOOKUP(A34,'Wyniki ogólne'!$D$34:$O$129,6,FALSE)</f>
        <v>5</v>
      </c>
      <c r="C34" s="145">
        <f>IF(VLOOKUP(A34,'Wyniki ogólne'!$D$34:$O$129,6,FALSE)="–","–",IF(VLOOKUP(A34,'Wyniki ogólne'!$D$34:$O$129,6,FALSE)&gt;=0,VLOOKUP(A34,'Wyniki ogólne'!$D$34:$O$129,7,FALSE)-VLOOKUP(A34,'Wyniki ogólne'!$D$34:$O$129,6,FALSE),VLOOKUP(A34,'Wyniki ogólne'!$D$34:$O$129,7,FALSE)))</f>
        <v>20</v>
      </c>
      <c r="D34" s="133">
        <f>IF(VLOOKUP(A34,'Wyniki ogólne'!$D$34:$O$129,6,FALSE)="–","–",VLOOKUP(A34,'Wyniki ogólne'!$D$34:$O$129,9,FALSE)-VLOOKUP(A34,'Wyniki ogólne'!$D$34:$O$129,7,FALSE))</f>
        <v>50</v>
      </c>
      <c r="E34" s="133">
        <f>IF(VLOOKUP(A34,'Wyniki ogólne'!$D$34:$O$129,6,FALSE)="–","–",VLOOKUP(A34,'Wyniki ogólne'!$D$34:$O$129,10,FALSE)-VLOOKUP(A34,'Wyniki ogólne'!$D$34:$O$129,9,FALSE))</f>
        <v>20</v>
      </c>
      <c r="F34" s="133">
        <f t="shared" si="1"/>
        <v>5</v>
      </c>
      <c r="G34" s="133">
        <f t="shared" si="2"/>
        <v>25</v>
      </c>
      <c r="H34" s="133">
        <f t="shared" si="3"/>
        <v>75</v>
      </c>
      <c r="I34" s="133">
        <f t="shared" si="4"/>
        <v>95</v>
      </c>
      <c r="J34" s="133">
        <f>IF(VLOOKUP(A34,'Wyniki ogólne'!$D$34:$O$130,4,FALSE)="–",100000000000,VLOOKUP(A34,'Wyniki ogólne'!$D$34:$O$130,4,FALSE))</f>
        <v>100000000000</v>
      </c>
      <c r="K34" s="133">
        <f>IF(VLOOKUP(A34,'Wyniki ogólne'!$D$34:$O$130,8,FALSE)="–",100000000000,VLOOKUP(A34,'Wyniki ogólne'!$D$34:$O$130,8,FALSE))</f>
        <v>50</v>
      </c>
      <c r="L34" s="143">
        <f t="shared" si="56"/>
        <v>50</v>
      </c>
      <c r="M34" s="141">
        <f t="shared" si="6"/>
        <v>0</v>
      </c>
      <c r="N34" s="141">
        <f t="shared" si="7"/>
        <v>100</v>
      </c>
      <c r="O34" s="136">
        <f t="shared" si="8"/>
        <v>10</v>
      </c>
      <c r="P34" s="154" t="s">
        <v>111</v>
      </c>
      <c r="Q34" s="155">
        <v>33</v>
      </c>
      <c r="R34" s="148">
        <f>IFERROR(MIN(B34,J34,K34,'Baza wyników'!AR265),0)</f>
        <v>5</v>
      </c>
      <c r="S34" s="149" cm="1">
        <f t="array" ref="S34">_xlfn.IFS(AND(J34=100000000000,K34=100000000000),IFERROR(MAX(E34,I34,'Baza wyników'!AR309),0),J34=100000000000,IFERROR(MAX(E34,I34,K34,'Baza wyników'!AR309),0),K34=100000000000,IFERROR(MAX(E34,I34,J34,'Baza wyników'!AR309),0),AND(J34&lt;&gt;100000000000,K34&lt;&gt;100000000000),IFERROR(MAX(E34,I34,J34,K34,'Baza wyników'!AR309),0))</f>
        <v>95</v>
      </c>
      <c r="T34" s="160">
        <f t="shared" si="9"/>
        <v>90</v>
      </c>
      <c r="U34" s="158" cm="1">
        <f t="array" ref="U34">IFERROR(_xlfn.IFS(ABS(T34)&lt;2,0.5,ABS(T34)&lt;5,1,ABS(T34)&lt;50,5,ABS(T34)&lt;100,10,ABS(T34)&lt;200,20,ABS(T34)&lt;500,50,ABS(T34)&lt;1000,100,ABS(T34)&lt;10000,1000,ABS(T34)&lt;100000,10000,ABS(T34)&lt;10000000,100000,ABS(T34)&lt;10000000,1000000,ABS(T34)&lt;20000000,2000000,ABS(T34)&lt;30000000,3000000,ABS(T34)&lt;40000000,4000000,ABS(T34)&lt;50000000,5000000,ABS(T34)&lt;60000000,6000000,ABS(T34)&lt;70000000,7000000,ABS(T34)&lt;80000000,8000000,ABS(T34)&lt;90000000,9000000,ABS(T34)&lt;100000000,10000000),0)</f>
        <v>10</v>
      </c>
      <c r="V34" s="156" t="s">
        <v>118</v>
      </c>
      <c r="W34" s="139"/>
      <c r="X34" s="133">
        <f>_xlfn.IFNA(IF(VLOOKUP(A34,'Wyniki white collar'!$D$34:$O$83,6,FALSE)="–","–", VLOOKUP(A34,'Wyniki white collar'!$D$34:$O$83,6,FALSE)),"brak")</f>
        <v>5</v>
      </c>
      <c r="Y34" s="145">
        <f>IF(X34="–","–", _xlfn.IFNA(IF(VLOOKUP(A34,'Wyniki white collar'!$D$34:$O$83,6,FALSE)&gt;=0,VLOOKUP(A34,'Wyniki white collar'!$D$34:$O$83,7,FALSE)-VLOOKUP(A34,'Wyniki white collar'!$D$34:$O$83,6,FALSE),VLOOKUP(A34,'Wyniki white collar'!$D$34:$O$83,7,FALSE)),"brak"))</f>
        <v>20</v>
      </c>
      <c r="Z34" s="133">
        <f>IF(X34="–","–", _xlfn.IFNA(VLOOKUP(A34,'Wyniki white collar'!$D$34:$O$83,9,FALSE)-VLOOKUP(A34,'Wyniki white collar'!$D$34:$O$83,7,FALSE),"brak"))</f>
        <v>50</v>
      </c>
      <c r="AA34" s="133">
        <f>IF(X34="–","–", _xlfn.IFNA(VLOOKUP(A34,'Wyniki white collar'!$D$34:$O$83,10,FALSE)-VLOOKUP(A34,'Wyniki white collar'!$D$34:$O$83,9,FALSE),"brak"))</f>
        <v>20</v>
      </c>
      <c r="AB34" s="133">
        <f t="shared" si="57"/>
        <v>5</v>
      </c>
      <c r="AC34" s="133">
        <f t="shared" si="10"/>
        <v>25</v>
      </c>
      <c r="AD34" s="133">
        <f t="shared" si="52"/>
        <v>75</v>
      </c>
      <c r="AE34" s="133">
        <f t="shared" si="11"/>
        <v>95</v>
      </c>
      <c r="AF34" s="133">
        <f>_xlfn.IFNA(IF(VLOOKUP(A34,'Wyniki white collar'!$D$34:$O$83,4,FALSE)="–",100000000000,VLOOKUP(A34,'Wyniki white collar'!$D$34:$O$83,4,FALSE)),"brak")</f>
        <v>100000000000</v>
      </c>
      <c r="AG34" s="133">
        <f>_xlfn.IFNA(IF(VLOOKUP(A34,'Wyniki white collar'!$D$34:$O$83,8,FALSE)="–",100000000000,VLOOKUP(A34,'Wyniki white collar'!$D$34:$O$83,8,FALSE)),"brak")</f>
        <v>50</v>
      </c>
      <c r="AH34" s="142">
        <f t="shared" si="12"/>
        <v>50</v>
      </c>
      <c r="AI34" s="141">
        <f t="shared" si="13"/>
        <v>0</v>
      </c>
      <c r="AJ34" s="141">
        <f t="shared" si="14"/>
        <v>100</v>
      </c>
      <c r="AK34" s="136">
        <f t="shared" si="15"/>
        <v>10</v>
      </c>
      <c r="AL34" s="154" t="s">
        <v>111</v>
      </c>
      <c r="AM34" s="155">
        <v>33</v>
      </c>
      <c r="AN34" s="148">
        <f>IFERROR(MIN(X34,AF34,AG34,'Baza wyników'!AS265),0)</f>
        <v>5</v>
      </c>
      <c r="AO34" s="141" cm="1">
        <f t="array" ref="AO34">_xlfn.IFS(AND(AF34=100000000000,AG34=100000000000),IFERROR(MAX(AA34,AE34,'Baza wyników'!AS309),0),AF34=100000000000,IFERROR(MAX(AA34,AE34,AG34,'Baza wyników'!AS309),0),AG34=100000000000,IFERROR(MAX(AA34,AE34,AF34,'Baza wyników'!AS309),0),AND(AF34&lt;&gt;100000000000,AG34&lt;&gt;100000000000),IFERROR(MAX(AA34,AE34,AF34,AG34,'Baza wyników'!AS309),0))</f>
        <v>95</v>
      </c>
      <c r="AP34" s="160">
        <f t="shared" si="16"/>
        <v>90</v>
      </c>
      <c r="AQ34" s="158" cm="1">
        <f t="array" ref="AQ34">IFERROR(_xlfn.IFS(ABS(AP34)&lt;2,0.5,ABS(AP34)&lt;5,1,ABS(AP34)&lt;50,5,ABS(AP34)&lt;100,10,ABS(AP34)&lt;200,20,ABS(AP34)&lt;500,50,ABS(AP34)&lt;1000,100,ABS(AP34)&lt;10000,1000,ABS(AP34)&lt;100000,10000,ABS(AP34)&lt;10000000,100000,ABS(AP34)&lt;10000000,1000000),0)</f>
        <v>10</v>
      </c>
      <c r="AR34" s="164" t="s">
        <v>120</v>
      </c>
      <c r="AT34" s="133">
        <f>_xlfn.IFNA(IF(VLOOKUP(A34,'Wyniki blue collar'!$D$34:$O$83,6,FALSE)="–","–", VLOOKUP(A34,'Wyniki blue collar'!$D$34:$O$83,6,FALSE)),"brak")</f>
        <v>5</v>
      </c>
      <c r="AU34" s="145">
        <f>IF(AT34="–","–", _xlfn.IFNA(IF(VLOOKUP(A34,'Wyniki blue collar'!$D$34:$O$83,6,FALSE)&gt;=0,VLOOKUP(A34,'Wyniki blue collar'!$D$34:$O$83,7,FALSE)-VLOOKUP(A34,'Wyniki blue collar'!$D$34:$O$83,6,FALSE),VLOOKUP(A34,'Wyniki blue collar'!$D$34:$O$83,7,FALSE)),"brak"))</f>
        <v>20</v>
      </c>
      <c r="AV34" s="133">
        <f>IF(AT34="–","–", _xlfn.IFNA(VLOOKUP(A34,'Wyniki blue collar'!$D$34:$O$83,9,FALSE)-VLOOKUP(A34,'Wyniki blue collar'!$D$34:$O$83,7,FALSE),"brak"))</f>
        <v>50</v>
      </c>
      <c r="AW34" s="133">
        <f>_xlfn.IFNA(VLOOKUP(A34,'Wyniki blue collar'!$D$34:$O$83,10,FALSE)-VLOOKUP(A34,'Wyniki blue collar'!$D$34:$O$83,9,FALSE),"brak")</f>
        <v>20</v>
      </c>
      <c r="AX34" s="133">
        <f t="shared" si="17"/>
        <v>5</v>
      </c>
      <c r="AY34" s="133">
        <f t="shared" si="18"/>
        <v>25</v>
      </c>
      <c r="AZ34" s="133">
        <f t="shared" si="19"/>
        <v>75</v>
      </c>
      <c r="BA34" s="133">
        <f t="shared" si="20"/>
        <v>95</v>
      </c>
      <c r="BB34" s="133">
        <f>_xlfn.IFNA(IF(VLOOKUP(A34,'Wyniki blue collar'!$D$34:$O$83,4,FALSE)="–",100000000000,VLOOKUP(A34,'Wyniki blue collar'!$D$34:$O$83,4,FALSE)),"brak")</f>
        <v>100000000000</v>
      </c>
      <c r="BC34" s="133">
        <f>_xlfn.IFNA(IF(VLOOKUP(A34,'Wyniki blue collar'!$D$34:$O$83,8,FALSE)="–",100000000000,VLOOKUP(A34,'Wyniki blue collar'!$D$34:$O$83,8,FALSE)),"brak")</f>
        <v>50</v>
      </c>
      <c r="BD34" s="142">
        <f t="shared" si="21"/>
        <v>50</v>
      </c>
      <c r="BE34" s="141">
        <f t="shared" si="22"/>
        <v>0</v>
      </c>
      <c r="BF34" s="141">
        <f t="shared" si="23"/>
        <v>100</v>
      </c>
      <c r="BG34" s="136">
        <f t="shared" si="24"/>
        <v>10</v>
      </c>
      <c r="BH34" s="154" t="s">
        <v>111</v>
      </c>
      <c r="BI34" s="155">
        <v>33</v>
      </c>
      <c r="BJ34" s="148">
        <f>IFERROR(MIN(AT34,BB34,BC34,'Baza wyników'!AT265),0)</f>
        <v>5</v>
      </c>
      <c r="BK34" s="141" cm="1">
        <f t="array" ref="BK34">_xlfn.IFS(AND(BB34=100000000000,BC34=100000000000),IFERROR(MAX(AW34,BA34,'Baza wyników'!AT309),0),BC34=100000000000,IFERROR(MAX(AW34,BA34,BB34,'Baza wyników'!AT309),0),BB34=100000000000,IFERROR(MAX(AW34,BA34,BC34,'Baza wyników'!AT309),0),AND(BB34&lt;&gt;100000000000,BC34&lt;&gt;100000000000),IFERROR(MAX(AW34,BA34,BB34,BC34,'Baza wyników'!AT309),0))</f>
        <v>95</v>
      </c>
      <c r="BL34" s="160">
        <f t="shared" si="25"/>
        <v>90</v>
      </c>
      <c r="BM34" s="158" cm="1">
        <f t="array" ref="BM34">IFERROR(_xlfn.IFS(ABS(BL34)&lt;2,0.5,ABS(BL34)&lt;5,1,ABS(BL34)&lt;50,5,ABS(BL34)&lt;100,10,ABS(BL34)&lt;200,20,ABS(BL34)&lt;500,50,ABS(BL34)&lt;1000,100,ABS(BL34)&lt;10000,1000,ABS(BL34)&lt;100000,10000,ABS(BL34)&lt;10000000,100000,ABS(BL34)&lt;10000000,1000000),0)</f>
        <v>10</v>
      </c>
      <c r="BN34" s="168" t="s">
        <v>121</v>
      </c>
    </row>
    <row r="35" spans="1:66" x14ac:dyDescent="0.25">
      <c r="A35" t="s">
        <v>129</v>
      </c>
      <c r="B35" s="133">
        <f>VLOOKUP(A35,'Wyniki ogólne'!$D$34:$O$129,6,FALSE)</f>
        <v>5</v>
      </c>
      <c r="C35" s="145">
        <f>IF(VLOOKUP(A35,'Wyniki ogólne'!$D$34:$O$129,6,FALSE)="–","–",IF(VLOOKUP(A35,'Wyniki ogólne'!$D$34:$O$129,6,FALSE)&gt;=0,VLOOKUP(A35,'Wyniki ogólne'!$D$34:$O$129,7,FALSE)-VLOOKUP(A35,'Wyniki ogólne'!$D$34:$O$129,6,FALSE),VLOOKUP(A35,'Wyniki ogólne'!$D$34:$O$129,7,FALSE)))</f>
        <v>20</v>
      </c>
      <c r="D35" s="133">
        <f>IF(VLOOKUP(A35,'Wyniki ogólne'!$D$34:$O$129,6,FALSE)="–","–",VLOOKUP(A35,'Wyniki ogólne'!$D$34:$O$129,9,FALSE)-VLOOKUP(A35,'Wyniki ogólne'!$D$34:$O$129,7,FALSE))</f>
        <v>50</v>
      </c>
      <c r="E35" s="133">
        <f>IF(VLOOKUP(A35,'Wyniki ogólne'!$D$34:$O$129,6,FALSE)="–","–",VLOOKUP(A35,'Wyniki ogólne'!$D$34:$O$129,10,FALSE)-VLOOKUP(A35,'Wyniki ogólne'!$D$34:$O$129,9,FALSE))</f>
        <v>20</v>
      </c>
      <c r="F35" s="133">
        <f t="shared" si="1"/>
        <v>5</v>
      </c>
      <c r="G35" s="133">
        <f t="shared" si="2"/>
        <v>25</v>
      </c>
      <c r="H35" s="133">
        <f t="shared" si="3"/>
        <v>75</v>
      </c>
      <c r="I35" s="133">
        <f t="shared" si="4"/>
        <v>95</v>
      </c>
      <c r="J35" s="133">
        <f>IF(VLOOKUP(A35,'Wyniki ogólne'!$D$34:$O$130,4,FALSE)="–",100000000000,VLOOKUP(A35,'Wyniki ogólne'!$D$34:$O$130,4,FALSE))</f>
        <v>100000000000</v>
      </c>
      <c r="K35" s="133">
        <f>IF(VLOOKUP(A35,'Wyniki ogólne'!$D$34:$O$130,8,FALSE)="–",100000000000,VLOOKUP(A35,'Wyniki ogólne'!$D$34:$O$130,8,FALSE))</f>
        <v>50</v>
      </c>
      <c r="L35" s="143">
        <f t="shared" ref="L35:L40" si="58">K35</f>
        <v>50</v>
      </c>
      <c r="M35" s="141">
        <f t="shared" si="6"/>
        <v>0</v>
      </c>
      <c r="N35" s="141">
        <f t="shared" si="7"/>
        <v>100</v>
      </c>
      <c r="O35" s="136">
        <f t="shared" si="8"/>
        <v>10</v>
      </c>
      <c r="P35" s="146" t="s">
        <v>114</v>
      </c>
      <c r="Q35" s="147">
        <v>34</v>
      </c>
      <c r="R35" s="148">
        <f>IFERROR(MIN(B35,J35,K35,'Baza wyników'!AR266),0)</f>
        <v>5</v>
      </c>
      <c r="S35" s="149" cm="1">
        <f t="array" ref="S35">_xlfn.IFS(AND(J35=100000000000,K35=100000000000),IFERROR(MAX(E35,I35,'Baza wyników'!AR310),0),J35=100000000000,IFERROR(MAX(E35,I35,K35,'Baza wyników'!AR310),0),K35=100000000000,IFERROR(MAX(E35,I35,J35,'Baza wyników'!AR310),0),AND(J35&lt;&gt;100000000000,K35&lt;&gt;100000000000),IFERROR(MAX(E35,I35,J35,K35,'Baza wyników'!AR310),0))</f>
        <v>95</v>
      </c>
      <c r="T35" s="157">
        <f t="shared" si="9"/>
        <v>90</v>
      </c>
      <c r="U35" s="158" cm="1">
        <f t="array" ref="U35">IFERROR(_xlfn.IFS(ABS(T35)&lt;2,0.5,ABS(T35)&lt;5,1,ABS(T35)&lt;50,5,ABS(T35)&lt;100,10,ABS(T35)&lt;200,20,ABS(T35)&lt;500,50,ABS(T35)&lt;1000,100,ABS(T35)&lt;10000,1000,ABS(T35)&lt;100000,10000,ABS(T35)&lt;10000000,100000,ABS(T35)&lt;10000000,1000000,ABS(T35)&lt;20000000,2000000,ABS(T35)&lt;30000000,3000000,ABS(T35)&lt;40000000,4000000,ABS(T35)&lt;50000000,5000000,ABS(T35)&lt;60000000,6000000,ABS(T35)&lt;70000000,7000000,ABS(T35)&lt;80000000,8000000,ABS(T35)&lt;90000000,9000000,ABS(T35)&lt;100000000,10000000),0)</f>
        <v>10</v>
      </c>
      <c r="V35" s="150" t="s">
        <v>118</v>
      </c>
      <c r="X35" s="133" t="str">
        <f>_xlfn.IFNA(IF(VLOOKUP(A35,'Wyniki white collar'!$D$34:$O$83,6,FALSE)="–","–", VLOOKUP(A35,'Wyniki white collar'!$D$34:$O$83,6,FALSE)),"brak")</f>
        <v>brak</v>
      </c>
      <c r="Y35" s="145" t="str">
        <f>IF(X35="–","–", _xlfn.IFNA(IF(VLOOKUP(A35,'Wyniki white collar'!$D$34:$O$83,6,FALSE)&gt;=0,VLOOKUP(A35,'Wyniki white collar'!$D$34:$O$83,7,FALSE)-VLOOKUP(A35,'Wyniki white collar'!$D$34:$O$83,6,FALSE),VLOOKUP(A35,'Wyniki white collar'!$D$34:$O$83,7,FALSE)),"brak"))</f>
        <v>brak</v>
      </c>
      <c r="Z35" s="133" t="str">
        <f>IF(X35="–","–", _xlfn.IFNA(VLOOKUP(A35,'Wyniki white collar'!$D$34:$O$83,9,FALSE)-VLOOKUP(A35,'Wyniki white collar'!$D$34:$O$83,7,FALSE),"brak"))</f>
        <v>brak</v>
      </c>
      <c r="AA35" s="133" t="str">
        <f>IF(X35="–","–", _xlfn.IFNA(VLOOKUP(A35,'Wyniki white collar'!$D$34:$O$83,10,FALSE)-VLOOKUP(A35,'Wyniki white collar'!$D$34:$O$83,9,FALSE),"brak"))</f>
        <v>brak</v>
      </c>
      <c r="AB35" s="133">
        <f t="shared" si="57"/>
        <v>0</v>
      </c>
      <c r="AC35" s="133">
        <f t="shared" si="10"/>
        <v>0</v>
      </c>
      <c r="AD35" s="133">
        <f t="shared" si="52"/>
        <v>0</v>
      </c>
      <c r="AE35" s="133">
        <f t="shared" si="11"/>
        <v>0</v>
      </c>
      <c r="AF35" s="133" t="str">
        <f>_xlfn.IFNA(IF(VLOOKUP(A35,'Wyniki white collar'!$D$34:$O$83,4,FALSE)="–",100000000000,VLOOKUP(A35,'Wyniki white collar'!$D$34:$O$83,4,FALSE)),"brak")</f>
        <v>brak</v>
      </c>
      <c r="AG35" s="133" t="str">
        <f>_xlfn.IFNA(IF(VLOOKUP(A35,'Wyniki white collar'!$D$34:$O$83,8,FALSE)="–",100000000000,VLOOKUP(A35,'Wyniki white collar'!$D$34:$O$83,8,FALSE)),"brak")</f>
        <v>brak</v>
      </c>
      <c r="AH35" s="142" t="str">
        <f t="shared" si="12"/>
        <v>brak</v>
      </c>
      <c r="AI35" s="141">
        <f t="shared" si="13"/>
        <v>0</v>
      </c>
      <c r="AJ35" s="141">
        <f t="shared" si="14"/>
        <v>0</v>
      </c>
      <c r="AK35" s="136">
        <f t="shared" si="15"/>
        <v>0</v>
      </c>
      <c r="AL35" s="146" t="s">
        <v>114</v>
      </c>
      <c r="AM35" s="147">
        <v>34</v>
      </c>
      <c r="AN35" s="148">
        <f>IFERROR(MIN(X35,AF35,AG35,'Baza wyników'!AS266),0)</f>
        <v>0</v>
      </c>
      <c r="AO35" s="141" cm="1">
        <f t="array" ref="AO35">_xlfn.IFS(AND(AF35=100000000000,AG35=100000000000),IFERROR(MAX(AA35,AE35,'Baza wyników'!AS310),0),AF35=100000000000,IFERROR(MAX(AA35,AE35,AG35,'Baza wyników'!AS310),0),AG35=100000000000,IFERROR(MAX(AA35,AE35,AF35,'Baza wyników'!AS310),0),AND(AF35&lt;&gt;100000000000,AG35&lt;&gt;100000000000),IFERROR(MAX(AA35,AE35,AF35,AG35,'Baza wyników'!AS310),0))</f>
        <v>0</v>
      </c>
      <c r="AP35" s="157">
        <f t="shared" si="16"/>
        <v>0</v>
      </c>
      <c r="AQ35" s="158" cm="1">
        <f t="array" ref="AQ35">IFERROR(_xlfn.IFS(ABS(AP35)&lt;2,0.5,ABS(AP35)&lt;5,1,ABS(AP35)&lt;50,5,ABS(AP35)&lt;100,10,ABS(AP35)&lt;200,20,ABS(AP35)&lt;500,50,ABS(AP35)&lt;1000,100,ABS(AP35)&lt;10000,1000,ABS(AP35)&lt;100000,10000,ABS(AP35)&lt;10000000,100000,ABS(AP35)&lt;10000000,1000000),0)</f>
        <v>0.5</v>
      </c>
      <c r="AR35" s="162" t="s">
        <v>120</v>
      </c>
      <c r="AT35" s="133" t="str">
        <f>_xlfn.IFNA(IF(VLOOKUP(A35,'Wyniki blue collar'!$D$34:$O$83,6,FALSE)="–","–", VLOOKUP(A35,'Wyniki blue collar'!$D$34:$O$83,6,FALSE)),"brak")</f>
        <v>brak</v>
      </c>
      <c r="AU35" s="145" t="str">
        <f>IF(AT35="–","–", _xlfn.IFNA(IF(VLOOKUP(A35,'Wyniki blue collar'!$D$34:$O$83,6,FALSE)&gt;=0,VLOOKUP(A35,'Wyniki blue collar'!$D$34:$O$83,7,FALSE)-VLOOKUP(A35,'Wyniki blue collar'!$D$34:$O$83,6,FALSE),VLOOKUP(A35,'Wyniki blue collar'!$D$34:$O$83,7,FALSE)),"brak"))</f>
        <v>brak</v>
      </c>
      <c r="AV35" s="133" t="str">
        <f>IF(AT35="–","–", _xlfn.IFNA(VLOOKUP(A35,'Wyniki blue collar'!$D$34:$O$83,9,FALSE)-VLOOKUP(A35,'Wyniki blue collar'!$D$34:$O$83,7,FALSE),"brak"))</f>
        <v>brak</v>
      </c>
      <c r="AW35" s="133" t="str">
        <f>_xlfn.IFNA(VLOOKUP(A35,'Wyniki blue collar'!$D$34:$O$83,10,FALSE)-VLOOKUP(A35,'Wyniki blue collar'!$D$34:$O$83,9,FALSE),"brak")</f>
        <v>brak</v>
      </c>
      <c r="AX35" s="133">
        <f t="shared" si="17"/>
        <v>0</v>
      </c>
      <c r="AY35" s="133">
        <f t="shared" si="18"/>
        <v>0</v>
      </c>
      <c r="AZ35" s="133">
        <f t="shared" si="19"/>
        <v>0</v>
      </c>
      <c r="BA35" s="133">
        <f t="shared" si="20"/>
        <v>0</v>
      </c>
      <c r="BB35" s="133" t="str">
        <f>_xlfn.IFNA(IF(VLOOKUP(A35,'Wyniki blue collar'!$D$34:$O$83,4,FALSE)="–",100000000000,VLOOKUP(A35,'Wyniki blue collar'!$D$34:$O$83,4,FALSE)),"brak")</f>
        <v>brak</v>
      </c>
      <c r="BC35" s="133" t="str">
        <f>_xlfn.IFNA(IF(VLOOKUP(A35,'Wyniki blue collar'!$D$34:$O$83,8,FALSE)="–",100000000000,VLOOKUP(A35,'Wyniki blue collar'!$D$34:$O$83,8,FALSE)),"brak")</f>
        <v>brak</v>
      </c>
      <c r="BD35" s="142" t="str">
        <f t="shared" si="21"/>
        <v>brak</v>
      </c>
      <c r="BE35" s="141">
        <f t="shared" si="22"/>
        <v>0</v>
      </c>
      <c r="BF35" s="141">
        <f t="shared" si="23"/>
        <v>0</v>
      </c>
      <c r="BG35" s="136">
        <f t="shared" si="24"/>
        <v>0</v>
      </c>
      <c r="BH35" s="146" t="s">
        <v>114</v>
      </c>
      <c r="BI35" s="147">
        <v>34</v>
      </c>
      <c r="BJ35" s="148">
        <f>IFERROR(MIN(AT35,BB35,BC35,'Baza wyników'!AT266),0)</f>
        <v>0</v>
      </c>
      <c r="BK35" s="141" cm="1">
        <f t="array" ref="BK35">_xlfn.IFS(AND(BB35=100000000000,BC35=100000000000),IFERROR(MAX(AW35,BA35,'Baza wyników'!AT310),0),BC35=100000000000,IFERROR(MAX(AW35,BA35,BB35,'Baza wyników'!AT310),0),BB35=100000000000,IFERROR(MAX(AW35,BA35,BC35,'Baza wyników'!AT310),0),AND(BB35&lt;&gt;100000000000,BC35&lt;&gt;100000000000),IFERROR(MAX(AW35,BA35,BB35,BC35,'Baza wyników'!AT310),0))</f>
        <v>0</v>
      </c>
      <c r="BL35" s="157">
        <f t="shared" si="25"/>
        <v>0</v>
      </c>
      <c r="BM35" s="158" cm="1">
        <f t="array" ref="BM35">IFERROR(_xlfn.IFS(ABS(BL35)&lt;2,0.5,ABS(BL35)&lt;5,1,ABS(BL35)&lt;50,5,ABS(BL35)&lt;100,10,ABS(BL35)&lt;200,20,ABS(BL35)&lt;500,50,ABS(BL35)&lt;1000,100,ABS(BL35)&lt;10000,1000,ABS(BL35)&lt;100000,10000,ABS(BL35)&lt;10000000,100000,ABS(BL35)&lt;10000000,1000000),0)</f>
        <v>0.5</v>
      </c>
      <c r="BN35" s="166" t="s">
        <v>121</v>
      </c>
    </row>
    <row r="36" spans="1:66" x14ac:dyDescent="0.25">
      <c r="A36" t="s">
        <v>130</v>
      </c>
      <c r="B36" s="133">
        <f>VLOOKUP(A36,'Wyniki ogólne'!$D$34:$O$129,6,FALSE)</f>
        <v>5</v>
      </c>
      <c r="C36" s="145">
        <f>IF(VLOOKUP(A36,'Wyniki ogólne'!$D$34:$O$129,6,FALSE)="–","–",IF(VLOOKUP(A36,'Wyniki ogólne'!$D$34:$O$129,6,FALSE)&gt;=0,VLOOKUP(A36,'Wyniki ogólne'!$D$34:$O$129,7,FALSE)-VLOOKUP(A36,'Wyniki ogólne'!$D$34:$O$129,6,FALSE),VLOOKUP(A36,'Wyniki ogólne'!$D$34:$O$129,7,FALSE)))</f>
        <v>20</v>
      </c>
      <c r="D36" s="133">
        <f>IF(VLOOKUP(A36,'Wyniki ogólne'!$D$34:$O$129,6,FALSE)="–","–",VLOOKUP(A36,'Wyniki ogólne'!$D$34:$O$129,9,FALSE)-VLOOKUP(A36,'Wyniki ogólne'!$D$34:$O$129,7,FALSE))</f>
        <v>50</v>
      </c>
      <c r="E36" s="133">
        <f>IF(VLOOKUP(A36,'Wyniki ogólne'!$D$34:$O$129,6,FALSE)="–","–",VLOOKUP(A36,'Wyniki ogólne'!$D$34:$O$129,10,FALSE)-VLOOKUP(A36,'Wyniki ogólne'!$D$34:$O$129,9,FALSE))</f>
        <v>20</v>
      </c>
      <c r="F36" s="133">
        <f t="shared" si="1"/>
        <v>5</v>
      </c>
      <c r="G36" s="133">
        <f t="shared" si="2"/>
        <v>25</v>
      </c>
      <c r="H36" s="133">
        <f t="shared" si="3"/>
        <v>75</v>
      </c>
      <c r="I36" s="133">
        <f t="shared" si="4"/>
        <v>95</v>
      </c>
      <c r="J36" s="133">
        <f>IF(VLOOKUP(A36,'Wyniki ogólne'!$D$34:$O$130,4,FALSE)="–",100000000000,VLOOKUP(A36,'Wyniki ogólne'!$D$34:$O$130,4,FALSE))</f>
        <v>100000000000</v>
      </c>
      <c r="K36" s="133">
        <f>IF(VLOOKUP(A36,'Wyniki ogólne'!$D$34:$O$130,8,FALSE)="–",100000000000,VLOOKUP(A36,'Wyniki ogólne'!$D$34:$O$130,8,FALSE))</f>
        <v>50</v>
      </c>
      <c r="L36" s="143">
        <f t="shared" si="58"/>
        <v>50</v>
      </c>
      <c r="M36" s="141">
        <f t="shared" si="6"/>
        <v>0</v>
      </c>
      <c r="N36" s="141">
        <f t="shared" si="7"/>
        <v>100</v>
      </c>
      <c r="O36" s="136">
        <f t="shared" si="8"/>
        <v>10</v>
      </c>
      <c r="P36" s="151" t="s">
        <v>114</v>
      </c>
      <c r="Q36" s="152">
        <v>35</v>
      </c>
      <c r="R36" s="148">
        <f>IFERROR(MIN(B36,J36,K36,'Baza wyników'!AR267),0)</f>
        <v>5</v>
      </c>
      <c r="S36" s="149" cm="1">
        <f t="array" ref="S36">_xlfn.IFS(AND(J36=100000000000,K36=100000000000),IFERROR(MAX(E36,I36,'Baza wyników'!AR311),0),J36=100000000000,IFERROR(MAX(E36,I36,K36,'Baza wyników'!AR311),0),K36=100000000000,IFERROR(MAX(E36,I36,J36,'Baza wyników'!AR311),0),AND(J36&lt;&gt;100000000000,K36&lt;&gt;100000000000),IFERROR(MAX(E36,I36,J36,K36,'Baza wyników'!AR311),0))</f>
        <v>95</v>
      </c>
      <c r="T36" s="159">
        <f t="shared" si="9"/>
        <v>90</v>
      </c>
      <c r="U36" s="158" cm="1">
        <f t="array" ref="U36">IFERROR(_xlfn.IFS(ABS(T36)&lt;2,0.5,ABS(T36)&lt;5,1,ABS(T36)&lt;50,5,ABS(T36)&lt;100,10,ABS(T36)&lt;200,20,ABS(T36)&lt;500,50,ABS(T36)&lt;1000,100,ABS(T36)&lt;10000,1000,ABS(T36)&lt;100000,10000,ABS(T36)&lt;10000000,100000,ABS(T36)&lt;10000000,1000000,ABS(T36)&lt;20000000,2000000,ABS(T36)&lt;30000000,3000000,ABS(T36)&lt;40000000,4000000,ABS(T36)&lt;50000000,5000000,ABS(T36)&lt;60000000,6000000,ABS(T36)&lt;70000000,7000000,ABS(T36)&lt;80000000,8000000,ABS(T36)&lt;90000000,9000000,ABS(T36)&lt;100000000,10000000),0)</f>
        <v>10</v>
      </c>
      <c r="V36" s="153" t="s">
        <v>118</v>
      </c>
      <c r="X36" s="133" t="str">
        <f>_xlfn.IFNA(IF(VLOOKUP(A36,'Wyniki white collar'!$D$34:$O$83,6,FALSE)="–","–", VLOOKUP(A36,'Wyniki white collar'!$D$34:$O$83,6,FALSE)),"brak")</f>
        <v>brak</v>
      </c>
      <c r="Y36" s="145" t="str">
        <f>IF(X36="–","–", _xlfn.IFNA(IF(VLOOKUP(A36,'Wyniki white collar'!$D$34:$O$83,6,FALSE)&gt;=0,VLOOKUP(A36,'Wyniki white collar'!$D$34:$O$83,7,FALSE)-VLOOKUP(A36,'Wyniki white collar'!$D$34:$O$83,6,FALSE),VLOOKUP(A36,'Wyniki white collar'!$D$34:$O$83,7,FALSE)),"brak"))</f>
        <v>brak</v>
      </c>
      <c r="Z36" s="133" t="str">
        <f>IF(X36="–","–", _xlfn.IFNA(VLOOKUP(A36,'Wyniki white collar'!$D$34:$O$83,9,FALSE)-VLOOKUP(A36,'Wyniki white collar'!$D$34:$O$83,7,FALSE),"brak"))</f>
        <v>brak</v>
      </c>
      <c r="AA36" s="133" t="str">
        <f>IF(X36="–","–", _xlfn.IFNA(VLOOKUP(A36,'Wyniki white collar'!$D$34:$O$83,10,FALSE)-VLOOKUP(A36,'Wyniki white collar'!$D$34:$O$83,9,FALSE),"brak"))</f>
        <v>brak</v>
      </c>
      <c r="AB36" s="133">
        <f t="shared" si="57"/>
        <v>0</v>
      </c>
      <c r="AC36" s="133">
        <f t="shared" si="10"/>
        <v>0</v>
      </c>
      <c r="AD36" s="133">
        <f t="shared" si="52"/>
        <v>0</v>
      </c>
      <c r="AE36" s="133">
        <f t="shared" si="11"/>
        <v>0</v>
      </c>
      <c r="AF36" s="133" t="str">
        <f>_xlfn.IFNA(IF(VLOOKUP(A36,'Wyniki white collar'!$D$34:$O$83,4,FALSE)="–",100000000000,VLOOKUP(A36,'Wyniki white collar'!$D$34:$O$83,4,FALSE)),"brak")</f>
        <v>brak</v>
      </c>
      <c r="AG36" s="133" t="str">
        <f>_xlfn.IFNA(IF(VLOOKUP(A36,'Wyniki white collar'!$D$34:$O$83,8,FALSE)="–",100000000000,VLOOKUP(A36,'Wyniki white collar'!$D$34:$O$83,8,FALSE)),"brak")</f>
        <v>brak</v>
      </c>
      <c r="AH36" s="142" t="str">
        <f t="shared" si="12"/>
        <v>brak</v>
      </c>
      <c r="AI36" s="141">
        <f t="shared" si="13"/>
        <v>0</v>
      </c>
      <c r="AJ36" s="141">
        <f t="shared" si="14"/>
        <v>0</v>
      </c>
      <c r="AK36" s="136">
        <f t="shared" si="15"/>
        <v>0</v>
      </c>
      <c r="AL36" s="151" t="s">
        <v>114</v>
      </c>
      <c r="AM36" s="152">
        <v>35</v>
      </c>
      <c r="AN36" s="148">
        <f>IFERROR(MIN(X36,AF36,AG36,'Baza wyników'!AS267),0)</f>
        <v>0</v>
      </c>
      <c r="AO36" s="141" cm="1">
        <f t="array" ref="AO36">_xlfn.IFS(AND(AF36=100000000000,AG36=100000000000),IFERROR(MAX(AA36,AE36,'Baza wyników'!AS311),0),AF36=100000000000,IFERROR(MAX(AA36,AE36,AG36,'Baza wyników'!AS311),0),AG36=100000000000,IFERROR(MAX(AA36,AE36,AF36,'Baza wyników'!AS311),0),AND(AF36&lt;&gt;100000000000,AG36&lt;&gt;100000000000),IFERROR(MAX(AA36,AE36,AF36,AG36,'Baza wyników'!AS311),0))</f>
        <v>0</v>
      </c>
      <c r="AP36" s="159">
        <f t="shared" si="16"/>
        <v>0</v>
      </c>
      <c r="AQ36" s="158" cm="1">
        <f t="array" ref="AQ36">IFERROR(_xlfn.IFS(ABS(AP36)&lt;2,0.5,ABS(AP36)&lt;5,1,ABS(AP36)&lt;50,5,ABS(AP36)&lt;100,10,ABS(AP36)&lt;200,20,ABS(AP36)&lt;500,50,ABS(AP36)&lt;1000,100,ABS(AP36)&lt;10000,1000,ABS(AP36)&lt;100000,10000,ABS(AP36)&lt;10000000,100000,ABS(AP36)&lt;10000000,1000000),0)</f>
        <v>0.5</v>
      </c>
      <c r="AR36" s="163" t="s">
        <v>120</v>
      </c>
      <c r="AT36" s="133" t="str">
        <f>_xlfn.IFNA(IF(VLOOKUP(A36,'Wyniki blue collar'!$D$34:$O$83,6,FALSE)="–","–", VLOOKUP(A36,'Wyniki blue collar'!$D$34:$O$83,6,FALSE)),"brak")</f>
        <v>brak</v>
      </c>
      <c r="AU36" s="145" t="str">
        <f>IF(AT36="–","–", _xlfn.IFNA(IF(VLOOKUP(A36,'Wyniki blue collar'!$D$34:$O$83,6,FALSE)&gt;=0,VLOOKUP(A36,'Wyniki blue collar'!$D$34:$O$83,7,FALSE)-VLOOKUP(A36,'Wyniki blue collar'!$D$34:$O$83,6,FALSE),VLOOKUP(A36,'Wyniki blue collar'!$D$34:$O$83,7,FALSE)),"brak"))</f>
        <v>brak</v>
      </c>
      <c r="AV36" s="133" t="str">
        <f>IF(AT36="–","–", _xlfn.IFNA(VLOOKUP(A36,'Wyniki blue collar'!$D$34:$O$83,9,FALSE)-VLOOKUP(A36,'Wyniki blue collar'!$D$34:$O$83,7,FALSE),"brak"))</f>
        <v>brak</v>
      </c>
      <c r="AW36" s="133" t="str">
        <f>_xlfn.IFNA(VLOOKUP(A36,'Wyniki blue collar'!$D$34:$O$83,10,FALSE)-VLOOKUP(A36,'Wyniki blue collar'!$D$34:$O$83,9,FALSE),"brak")</f>
        <v>brak</v>
      </c>
      <c r="AX36" s="133">
        <f t="shared" si="17"/>
        <v>0</v>
      </c>
      <c r="AY36" s="133">
        <f t="shared" si="18"/>
        <v>0</v>
      </c>
      <c r="AZ36" s="133">
        <f t="shared" si="19"/>
        <v>0</v>
      </c>
      <c r="BA36" s="133">
        <f t="shared" si="20"/>
        <v>0</v>
      </c>
      <c r="BB36" s="133" t="str">
        <f>_xlfn.IFNA(IF(VLOOKUP(A36,'Wyniki blue collar'!$D$34:$O$83,4,FALSE)="–",100000000000,VLOOKUP(A36,'Wyniki blue collar'!$D$34:$O$83,4,FALSE)),"brak")</f>
        <v>brak</v>
      </c>
      <c r="BC36" s="133" t="str">
        <f>_xlfn.IFNA(IF(VLOOKUP(A36,'Wyniki blue collar'!$D$34:$O$83,8,FALSE)="–",100000000000,VLOOKUP(A36,'Wyniki blue collar'!$D$34:$O$83,8,FALSE)),"brak")</f>
        <v>brak</v>
      </c>
      <c r="BD36" s="142" t="str">
        <f t="shared" si="21"/>
        <v>brak</v>
      </c>
      <c r="BE36" s="141">
        <f t="shared" si="22"/>
        <v>0</v>
      </c>
      <c r="BF36" s="141">
        <f t="shared" si="23"/>
        <v>0</v>
      </c>
      <c r="BG36" s="136">
        <f t="shared" si="24"/>
        <v>0</v>
      </c>
      <c r="BH36" s="151" t="s">
        <v>114</v>
      </c>
      <c r="BI36" s="152">
        <v>35</v>
      </c>
      <c r="BJ36" s="148">
        <f>IFERROR(MIN(AT36,BB36,BC36,'Baza wyników'!AT267),0)</f>
        <v>0</v>
      </c>
      <c r="BK36" s="141" cm="1">
        <f t="array" ref="BK36">_xlfn.IFS(AND(BB36=100000000000,BC36=100000000000),IFERROR(MAX(AW36,BA36,'Baza wyników'!AT311),0),BC36=100000000000,IFERROR(MAX(AW36,BA36,BB36,'Baza wyników'!AT311),0),BB36=100000000000,IFERROR(MAX(AW36,BA36,BC36,'Baza wyników'!AT311),0),AND(BB36&lt;&gt;100000000000,BC36&lt;&gt;100000000000),IFERROR(MAX(AW36,BA36,BB36,BC36,'Baza wyników'!AT311),0))</f>
        <v>0</v>
      </c>
      <c r="BL36" s="159">
        <f t="shared" si="25"/>
        <v>0</v>
      </c>
      <c r="BM36" s="158" cm="1">
        <f t="array" ref="BM36">IFERROR(_xlfn.IFS(ABS(BL36)&lt;2,0.5,ABS(BL36)&lt;5,1,ABS(BL36)&lt;50,5,ABS(BL36)&lt;100,10,ABS(BL36)&lt;200,20,ABS(BL36)&lt;500,50,ABS(BL36)&lt;1000,100,ABS(BL36)&lt;10000,1000,ABS(BL36)&lt;100000,10000,ABS(BL36)&lt;10000000,100000,ABS(BL36)&lt;10000000,1000000),0)</f>
        <v>0.5</v>
      </c>
      <c r="BN36" s="167" t="s">
        <v>121</v>
      </c>
    </row>
    <row r="37" spans="1:66" x14ac:dyDescent="0.25">
      <c r="A37" t="s">
        <v>176</v>
      </c>
      <c r="B37" s="133">
        <f>VLOOKUP(A37,'Wyniki ogólne'!$D$34:$O$129,6,FALSE)</f>
        <v>5</v>
      </c>
      <c r="C37" s="145">
        <f>IF(VLOOKUP(A37,'Wyniki ogólne'!$D$34:$O$129,6,FALSE)="–","–",IF(VLOOKUP(A37,'Wyniki ogólne'!$D$34:$O$129,6,FALSE)&gt;=0,VLOOKUP(A37,'Wyniki ogólne'!$D$34:$O$129,7,FALSE)-VLOOKUP(A37,'Wyniki ogólne'!$D$34:$O$129,6,FALSE),VLOOKUP(A37,'Wyniki ogólne'!$D$34:$O$129,7,FALSE)))</f>
        <v>20</v>
      </c>
      <c r="D37" s="133">
        <f>IF(VLOOKUP(A37,'Wyniki ogólne'!$D$34:$O$129,6,FALSE)="–","–",VLOOKUP(A37,'Wyniki ogólne'!$D$34:$O$129,9,FALSE)-VLOOKUP(A37,'Wyniki ogólne'!$D$34:$O$129,7,FALSE))</f>
        <v>50</v>
      </c>
      <c r="E37" s="133">
        <f>IF(VLOOKUP(A37,'Wyniki ogólne'!$D$34:$O$129,6,FALSE)="–","–",VLOOKUP(A37,'Wyniki ogólne'!$D$34:$O$129,10,FALSE)-VLOOKUP(A37,'Wyniki ogólne'!$D$34:$O$129,9,FALSE))</f>
        <v>20</v>
      </c>
      <c r="F37" s="133">
        <f t="shared" si="1"/>
        <v>5</v>
      </c>
      <c r="G37" s="133">
        <f t="shared" si="2"/>
        <v>25</v>
      </c>
      <c r="H37" s="133">
        <f t="shared" si="3"/>
        <v>75</v>
      </c>
      <c r="I37" s="133">
        <f t="shared" si="4"/>
        <v>95</v>
      </c>
      <c r="J37" s="133">
        <f>IF(VLOOKUP(A37,'Wyniki ogólne'!$D$34:$O$130,4,FALSE)="–",100000000000,VLOOKUP(A37,'Wyniki ogólne'!$D$34:$O$130,4,FALSE))</f>
        <v>100000000000</v>
      </c>
      <c r="K37" s="133">
        <f>IF(VLOOKUP(A37,'Wyniki ogólne'!$D$34:$O$130,8,FALSE)="–",100000000000,VLOOKUP(A37,'Wyniki ogólne'!$D$34:$O$130,8,FALSE))</f>
        <v>50</v>
      </c>
      <c r="L37" s="143">
        <f t="shared" si="58"/>
        <v>50</v>
      </c>
      <c r="M37" s="141">
        <f t="shared" si="6"/>
        <v>0</v>
      </c>
      <c r="N37" s="141">
        <f t="shared" si="7"/>
        <v>100</v>
      </c>
      <c r="O37" s="136">
        <f t="shared" si="8"/>
        <v>10</v>
      </c>
      <c r="P37" s="151" t="s">
        <v>114</v>
      </c>
      <c r="Q37" s="152">
        <v>36</v>
      </c>
      <c r="R37" s="148">
        <f>IFERROR(MIN(B37,J37,K37,'Baza wyników'!AR268),0)</f>
        <v>5</v>
      </c>
      <c r="S37" s="149" cm="1">
        <f t="array" ref="S37">_xlfn.IFS(AND(J37=100000000000,K37=100000000000),IFERROR(MAX(E37,I37,'Baza wyników'!AR312),0),J37=100000000000,IFERROR(MAX(E37,I37,K37,'Baza wyników'!AR312),0),K37=100000000000,IFERROR(MAX(E37,I37,J37,'Baza wyników'!AR312),0),AND(J37&lt;&gt;100000000000,K37&lt;&gt;100000000000),IFERROR(MAX(E37,I37,J37,K37,'Baza wyników'!AR312),0))</f>
        <v>95</v>
      </c>
      <c r="T37" s="159">
        <f t="shared" si="9"/>
        <v>90</v>
      </c>
      <c r="U37" s="158" cm="1">
        <f t="array" ref="U37">IFERROR(_xlfn.IFS(ABS(T37)&lt;2,0.5,ABS(T37)&lt;5,1,ABS(T37)&lt;50,5,ABS(T37)&lt;100,10,ABS(T37)&lt;200,20,ABS(T37)&lt;500,50,ABS(T37)&lt;1000,100,ABS(T37)&lt;10000,1000,ABS(T37)&lt;100000,10000,ABS(T37)&lt;10000000,100000,ABS(T37)&lt;10000000,1000000,ABS(T37)&lt;20000000,2000000,ABS(T37)&lt;30000000,3000000,ABS(T37)&lt;40000000,4000000,ABS(T37)&lt;50000000,5000000,ABS(T37)&lt;60000000,6000000,ABS(T37)&lt;70000000,7000000,ABS(T37)&lt;80000000,8000000,ABS(T37)&lt;90000000,9000000,ABS(T37)&lt;100000000,10000000),0)</f>
        <v>10</v>
      </c>
      <c r="V37" s="153" t="s">
        <v>118</v>
      </c>
      <c r="X37" s="133" t="str">
        <f>_xlfn.IFNA(IF(VLOOKUP(A37,'Wyniki white collar'!$D$34:$O$83,6,FALSE)="–","–", VLOOKUP(A37,'Wyniki white collar'!$D$34:$O$83,6,FALSE)),"brak")</f>
        <v>brak</v>
      </c>
      <c r="Y37" s="145" t="str">
        <f>IF(X37="–","–", _xlfn.IFNA(IF(VLOOKUP(A37,'Wyniki white collar'!$D$34:$O$83,6,FALSE)&gt;=0,VLOOKUP(A37,'Wyniki white collar'!$D$34:$O$83,7,FALSE)-VLOOKUP(A37,'Wyniki white collar'!$D$34:$O$83,6,FALSE),VLOOKUP(A37,'Wyniki white collar'!$D$34:$O$83,7,FALSE)),"brak"))</f>
        <v>brak</v>
      </c>
      <c r="Z37" s="133" t="str">
        <f>IF(X37="–","–", _xlfn.IFNA(VLOOKUP(A37,'Wyniki white collar'!$D$34:$O$83,9,FALSE)-VLOOKUP(A37,'Wyniki white collar'!$D$34:$O$83,7,FALSE),"brak"))</f>
        <v>brak</v>
      </c>
      <c r="AA37" s="133" t="str">
        <f>IF(X37="–","–", _xlfn.IFNA(VLOOKUP(A37,'Wyniki white collar'!$D$34:$O$83,10,FALSE)-VLOOKUP(A37,'Wyniki white collar'!$D$34:$O$83,9,FALSE),"brak"))</f>
        <v>brak</v>
      </c>
      <c r="AB37" s="133">
        <f t="shared" si="57"/>
        <v>0</v>
      </c>
      <c r="AC37" s="133">
        <f t="shared" si="10"/>
        <v>0</v>
      </c>
      <c r="AD37" s="133">
        <f t="shared" si="52"/>
        <v>0</v>
      </c>
      <c r="AE37" s="133">
        <f t="shared" si="11"/>
        <v>0</v>
      </c>
      <c r="AF37" s="133" t="str">
        <f>_xlfn.IFNA(IF(VLOOKUP(A37,'Wyniki white collar'!$D$34:$O$83,4,FALSE)="–",100000000000,VLOOKUP(A37,'Wyniki white collar'!$D$34:$O$83,4,FALSE)),"brak")</f>
        <v>brak</v>
      </c>
      <c r="AG37" s="133" t="str">
        <f>_xlfn.IFNA(IF(VLOOKUP(A37,'Wyniki white collar'!$D$34:$O$83,8,FALSE)="–",100000000000,VLOOKUP(A37,'Wyniki white collar'!$D$34:$O$83,8,FALSE)),"brak")</f>
        <v>brak</v>
      </c>
      <c r="AH37" s="142" t="str">
        <f t="shared" si="12"/>
        <v>brak</v>
      </c>
      <c r="AI37" s="141">
        <f t="shared" si="13"/>
        <v>0</v>
      </c>
      <c r="AJ37" s="141">
        <f t="shared" si="14"/>
        <v>0</v>
      </c>
      <c r="AK37" s="136">
        <f t="shared" si="15"/>
        <v>0</v>
      </c>
      <c r="AL37" s="151" t="s">
        <v>114</v>
      </c>
      <c r="AM37" s="152">
        <v>36</v>
      </c>
      <c r="AN37" s="148">
        <f>IFERROR(MIN(X37,AF37,AG37,'Baza wyników'!AS268),0)</f>
        <v>0</v>
      </c>
      <c r="AO37" s="141" cm="1">
        <f t="array" ref="AO37">_xlfn.IFS(AND(AF37=100000000000,AG37=100000000000),IFERROR(MAX(AA37,AE37,'Baza wyników'!AS312),0),AF37=100000000000,IFERROR(MAX(AA37,AE37,AG37,'Baza wyników'!AS312),0),AG37=100000000000,IFERROR(MAX(AA37,AE37,AF37,'Baza wyników'!AS312),0),AND(AF37&lt;&gt;100000000000,AG37&lt;&gt;100000000000),IFERROR(MAX(AA37,AE37,AF37,AG37,'Baza wyników'!AS312),0))</f>
        <v>0</v>
      </c>
      <c r="AP37" s="159">
        <f t="shared" si="16"/>
        <v>0</v>
      </c>
      <c r="AQ37" s="158" cm="1">
        <f t="array" ref="AQ37">IFERROR(_xlfn.IFS(ABS(AP37)&lt;2,0.5,ABS(AP37)&lt;5,1,ABS(AP37)&lt;50,5,ABS(AP37)&lt;100,10,ABS(AP37)&lt;200,20,ABS(AP37)&lt;500,50,ABS(AP37)&lt;1000,100,ABS(AP37)&lt;10000,1000,ABS(AP37)&lt;100000,10000,ABS(AP37)&lt;10000000,100000,ABS(AP37)&lt;10000000,1000000),0)</f>
        <v>0.5</v>
      </c>
      <c r="AR37" s="163" t="s">
        <v>120</v>
      </c>
      <c r="AT37" s="133" t="str">
        <f>_xlfn.IFNA(IF(VLOOKUP(A37,'Wyniki blue collar'!$D$34:$O$83,6,FALSE)="–","–", VLOOKUP(A37,'Wyniki blue collar'!$D$34:$O$83,6,FALSE)),"brak")</f>
        <v>brak</v>
      </c>
      <c r="AU37" s="145" t="str">
        <f>IF(AT37="–","–", _xlfn.IFNA(IF(VLOOKUP(A37,'Wyniki blue collar'!$D$34:$O$83,6,FALSE)&gt;=0,VLOOKUP(A37,'Wyniki blue collar'!$D$34:$O$83,7,FALSE)-VLOOKUP(A37,'Wyniki blue collar'!$D$34:$O$83,6,FALSE),VLOOKUP(A37,'Wyniki blue collar'!$D$34:$O$83,7,FALSE)),"brak"))</f>
        <v>brak</v>
      </c>
      <c r="AV37" s="133" t="str">
        <f>IF(AT37="–","–", _xlfn.IFNA(VLOOKUP(A37,'Wyniki blue collar'!$D$34:$O$83,9,FALSE)-VLOOKUP(A37,'Wyniki blue collar'!$D$34:$O$83,7,FALSE),"brak"))</f>
        <v>brak</v>
      </c>
      <c r="AW37" s="133" t="str">
        <f>_xlfn.IFNA(VLOOKUP(A37,'Wyniki blue collar'!$D$34:$O$83,10,FALSE)-VLOOKUP(A37,'Wyniki blue collar'!$D$34:$O$83,9,FALSE),"brak")</f>
        <v>brak</v>
      </c>
      <c r="AX37" s="133">
        <f t="shared" si="17"/>
        <v>0</v>
      </c>
      <c r="AY37" s="133">
        <f t="shared" si="18"/>
        <v>0</v>
      </c>
      <c r="AZ37" s="133">
        <f t="shared" si="19"/>
        <v>0</v>
      </c>
      <c r="BA37" s="133">
        <f t="shared" si="20"/>
        <v>0</v>
      </c>
      <c r="BB37" s="133" t="str">
        <f>_xlfn.IFNA(IF(VLOOKUP(A37,'Wyniki blue collar'!$D$34:$O$83,4,FALSE)="–",100000000000,VLOOKUP(A37,'Wyniki blue collar'!$D$34:$O$83,4,FALSE)),"brak")</f>
        <v>brak</v>
      </c>
      <c r="BC37" s="133" t="str">
        <f>_xlfn.IFNA(IF(VLOOKUP(A37,'Wyniki blue collar'!$D$34:$O$83,8,FALSE)="–",100000000000,VLOOKUP(A37,'Wyniki blue collar'!$D$34:$O$83,8,FALSE)),"brak")</f>
        <v>brak</v>
      </c>
      <c r="BD37" s="142" t="str">
        <f t="shared" si="21"/>
        <v>brak</v>
      </c>
      <c r="BE37" s="141">
        <f t="shared" si="22"/>
        <v>0</v>
      </c>
      <c r="BF37" s="141">
        <f t="shared" si="23"/>
        <v>0</v>
      </c>
      <c r="BG37" s="136">
        <f t="shared" si="24"/>
        <v>0</v>
      </c>
      <c r="BH37" s="151" t="s">
        <v>114</v>
      </c>
      <c r="BI37" s="152">
        <v>36</v>
      </c>
      <c r="BJ37" s="148">
        <f>IFERROR(MIN(AT37,BB37,BC37,'Baza wyników'!AT268),0)</f>
        <v>0</v>
      </c>
      <c r="BK37" s="141" cm="1">
        <f t="array" ref="BK37">_xlfn.IFS(AND(BB37=100000000000,BC37=100000000000),IFERROR(MAX(AW37,BA37,'Baza wyników'!AT312),0),BC37=100000000000,IFERROR(MAX(AW37,BA37,BB37,'Baza wyników'!AT312),0),BB37=100000000000,IFERROR(MAX(AW37,BA37,BC37,'Baza wyników'!AT312),0),AND(BB37&lt;&gt;100000000000,BC37&lt;&gt;100000000000),IFERROR(MAX(AW37,BA37,BB37,BC37,'Baza wyników'!AT312),0))</f>
        <v>0</v>
      </c>
      <c r="BL37" s="159">
        <f t="shared" si="25"/>
        <v>0</v>
      </c>
      <c r="BM37" s="158" cm="1">
        <f t="array" ref="BM37">IFERROR(_xlfn.IFS(ABS(BL37)&lt;2,0.5,ABS(BL37)&lt;5,1,ABS(BL37)&lt;50,5,ABS(BL37)&lt;100,10,ABS(BL37)&lt;200,20,ABS(BL37)&lt;500,50,ABS(BL37)&lt;1000,100,ABS(BL37)&lt;10000,1000,ABS(BL37)&lt;100000,10000,ABS(BL37)&lt;10000000,100000,ABS(BL37)&lt;10000000,1000000),0)</f>
        <v>0.5</v>
      </c>
      <c r="BN37" s="167" t="s">
        <v>121</v>
      </c>
    </row>
    <row r="38" spans="1:66" x14ac:dyDescent="0.25">
      <c r="A38" t="s">
        <v>189</v>
      </c>
      <c r="B38" s="133">
        <f>VLOOKUP(A38,'Wyniki ogólne'!$D$34:$O$129,6,FALSE)</f>
        <v>5</v>
      </c>
      <c r="C38" s="145">
        <f>IF(VLOOKUP(A38,'Wyniki ogólne'!$D$34:$O$129,6,FALSE)="–","–",IF(VLOOKUP(A38,'Wyniki ogólne'!$D$34:$O$129,6,FALSE)&gt;=0,VLOOKUP(A38,'Wyniki ogólne'!$D$34:$O$129,7,FALSE)-VLOOKUP(A38,'Wyniki ogólne'!$D$34:$O$129,6,FALSE),VLOOKUP(A38,'Wyniki ogólne'!$D$34:$O$129,7,FALSE)))</f>
        <v>20</v>
      </c>
      <c r="D38" s="133">
        <f>IF(VLOOKUP(A38,'Wyniki ogólne'!$D$34:$O$129,6,FALSE)="–","–",VLOOKUP(A38,'Wyniki ogólne'!$D$34:$O$129,9,FALSE)-VLOOKUP(A38,'Wyniki ogólne'!$D$34:$O$129,7,FALSE))</f>
        <v>50</v>
      </c>
      <c r="E38" s="133">
        <f>IF(VLOOKUP(A38,'Wyniki ogólne'!$D$34:$O$129,6,FALSE)="–","–",VLOOKUP(A38,'Wyniki ogólne'!$D$34:$O$129,10,FALSE)-VLOOKUP(A38,'Wyniki ogólne'!$D$34:$O$129,9,FALSE))</f>
        <v>20</v>
      </c>
      <c r="F38" s="133">
        <f t="shared" si="1"/>
        <v>5</v>
      </c>
      <c r="G38" s="133">
        <f t="shared" si="2"/>
        <v>25</v>
      </c>
      <c r="H38" s="133">
        <f t="shared" si="3"/>
        <v>75</v>
      </c>
      <c r="I38" s="133">
        <f t="shared" si="4"/>
        <v>95</v>
      </c>
      <c r="J38" s="133">
        <f>IF(VLOOKUP(A38,'Wyniki ogólne'!$D$34:$O$130,4,FALSE)="–",100000000000,VLOOKUP(A38,'Wyniki ogólne'!$D$34:$O$130,4,FALSE))</f>
        <v>100000000000</v>
      </c>
      <c r="K38" s="133">
        <f>IF(VLOOKUP(A38,'Wyniki ogólne'!$D$34:$O$130,8,FALSE)="–",100000000000,VLOOKUP(A38,'Wyniki ogólne'!$D$34:$O$130,8,FALSE))</f>
        <v>50</v>
      </c>
      <c r="L38" s="143">
        <f t="shared" si="58"/>
        <v>50</v>
      </c>
      <c r="M38" s="141">
        <f t="shared" si="6"/>
        <v>0</v>
      </c>
      <c r="N38" s="141">
        <f t="shared" si="7"/>
        <v>100</v>
      </c>
      <c r="O38" s="136">
        <f t="shared" si="8"/>
        <v>10</v>
      </c>
      <c r="P38" s="151" t="s">
        <v>114</v>
      </c>
      <c r="Q38" s="152">
        <v>37</v>
      </c>
      <c r="R38" s="148">
        <f>IFERROR(MIN(B38,J38,K38,'Baza wyników'!AR269),0)</f>
        <v>5</v>
      </c>
      <c r="S38" s="149" cm="1">
        <f t="array" ref="S38">_xlfn.IFS(AND(J38=100000000000,K38=100000000000),IFERROR(MAX(E38,I38,'Baza wyników'!AR313),0),J38=100000000000,IFERROR(MAX(E38,I38,K38,'Baza wyników'!AR313),0),K38=100000000000,IFERROR(MAX(E38,I38,J38,'Baza wyników'!AR313),0),AND(J38&lt;&gt;100000000000,K38&lt;&gt;100000000000),IFERROR(MAX(E38,I38,J38,K38,'Baza wyników'!AR313),0))</f>
        <v>95</v>
      </c>
      <c r="T38" s="159">
        <f t="shared" si="9"/>
        <v>90</v>
      </c>
      <c r="U38" s="158" cm="1">
        <f t="array" ref="U38">IFERROR(_xlfn.IFS(ABS(T38)&lt;2,0.5,ABS(T38)&lt;5,1,ABS(T38)&lt;50,5,ABS(T38)&lt;100,10,ABS(T38)&lt;200,20,ABS(T38)&lt;500,50,ABS(T38)&lt;1000,100,ABS(T38)&lt;10000,1000,ABS(T38)&lt;100000,10000,ABS(T38)&lt;10000000,100000,ABS(T38)&lt;10000000,1000000,ABS(T38)&lt;20000000,2000000,ABS(T38)&lt;30000000,3000000,ABS(T38)&lt;40000000,4000000,ABS(T38)&lt;50000000,5000000,ABS(T38)&lt;60000000,6000000,ABS(T38)&lt;70000000,7000000,ABS(T38)&lt;80000000,8000000,ABS(T38)&lt;90000000,9000000,ABS(T38)&lt;100000000,10000000),0)</f>
        <v>10</v>
      </c>
      <c r="V38" s="153" t="s">
        <v>118</v>
      </c>
      <c r="X38" s="133" t="str">
        <f>_xlfn.IFNA(IF(VLOOKUP(A38,'Wyniki white collar'!$D$34:$O$83,6,FALSE)="–","–", VLOOKUP(A38,'Wyniki white collar'!$D$34:$O$83,6,FALSE)),"brak")</f>
        <v>brak</v>
      </c>
      <c r="Y38" s="145" t="str">
        <f>IF(X38="–","–", _xlfn.IFNA(IF(VLOOKUP(A38,'Wyniki white collar'!$D$34:$O$83,6,FALSE)&gt;=0,VLOOKUP(A38,'Wyniki white collar'!$D$34:$O$83,7,FALSE)-VLOOKUP(A38,'Wyniki white collar'!$D$34:$O$83,6,FALSE),VLOOKUP(A38,'Wyniki white collar'!$D$34:$O$83,7,FALSE)),"brak"))</f>
        <v>brak</v>
      </c>
      <c r="Z38" s="133" t="str">
        <f>IF(X38="–","–", _xlfn.IFNA(VLOOKUP(A38,'Wyniki white collar'!$D$34:$O$83,9,FALSE)-VLOOKUP(A38,'Wyniki white collar'!$D$34:$O$83,7,FALSE),"brak"))</f>
        <v>brak</v>
      </c>
      <c r="AA38" s="133" t="str">
        <f>IF(X38="–","–", _xlfn.IFNA(VLOOKUP(A38,'Wyniki white collar'!$D$34:$O$83,10,FALSE)-VLOOKUP(A38,'Wyniki white collar'!$D$34:$O$83,9,FALSE),"brak"))</f>
        <v>brak</v>
      </c>
      <c r="AB38" s="133">
        <f t="shared" si="57"/>
        <v>0</v>
      </c>
      <c r="AC38" s="133">
        <f t="shared" si="10"/>
        <v>0</v>
      </c>
      <c r="AD38" s="133">
        <f t="shared" si="52"/>
        <v>0</v>
      </c>
      <c r="AE38" s="133">
        <f t="shared" si="11"/>
        <v>0</v>
      </c>
      <c r="AF38" s="133" t="str">
        <f>_xlfn.IFNA(IF(VLOOKUP(A38,'Wyniki white collar'!$D$34:$O$83,4,FALSE)="–",100000000000,VLOOKUP(A38,'Wyniki white collar'!$D$34:$O$83,4,FALSE)),"brak")</f>
        <v>brak</v>
      </c>
      <c r="AG38" s="133" t="str">
        <f>_xlfn.IFNA(IF(VLOOKUP(A38,'Wyniki white collar'!$D$34:$O$83,8,FALSE)="–",100000000000,VLOOKUP(A38,'Wyniki white collar'!$D$34:$O$83,8,FALSE)),"brak")</f>
        <v>brak</v>
      </c>
      <c r="AH38" s="142" t="str">
        <f t="shared" si="12"/>
        <v>brak</v>
      </c>
      <c r="AI38" s="141">
        <f t="shared" si="13"/>
        <v>0</v>
      </c>
      <c r="AJ38" s="141">
        <f t="shared" si="14"/>
        <v>0</v>
      </c>
      <c r="AK38" s="136">
        <f t="shared" si="15"/>
        <v>0</v>
      </c>
      <c r="AL38" s="151" t="s">
        <v>114</v>
      </c>
      <c r="AM38" s="152">
        <v>37</v>
      </c>
      <c r="AN38" s="148">
        <f>IFERROR(MIN(X38,AF38,AG38,'Baza wyników'!AS269),0)</f>
        <v>0</v>
      </c>
      <c r="AO38" s="141" cm="1">
        <f t="array" ref="AO38">_xlfn.IFS(AND(AF38=100000000000,AG38=100000000000),IFERROR(MAX(AA38,AE38,'Baza wyników'!AS313),0),AF38=100000000000,IFERROR(MAX(AA38,AE38,AG38,'Baza wyników'!AS313),0),AG38=100000000000,IFERROR(MAX(AA38,AE38,AF38,'Baza wyników'!AS313),0),AND(AF38&lt;&gt;100000000000,AG38&lt;&gt;100000000000),IFERROR(MAX(AA38,AE38,AF38,AG38,'Baza wyników'!AS313),0))</f>
        <v>0</v>
      </c>
      <c r="AP38" s="159">
        <f t="shared" si="16"/>
        <v>0</v>
      </c>
      <c r="AQ38" s="158" cm="1">
        <f t="array" ref="AQ38">IFERROR(_xlfn.IFS(ABS(AP38)&lt;2,0.5,ABS(AP38)&lt;5,1,ABS(AP38)&lt;50,5,ABS(AP38)&lt;100,10,ABS(AP38)&lt;200,20,ABS(AP38)&lt;500,50,ABS(AP38)&lt;1000,100,ABS(AP38)&lt;10000,1000,ABS(AP38)&lt;100000,10000,ABS(AP38)&lt;10000000,100000,ABS(AP38)&lt;10000000,1000000),0)</f>
        <v>0.5</v>
      </c>
      <c r="AR38" s="163" t="s">
        <v>120</v>
      </c>
      <c r="AT38" s="133" t="str">
        <f>_xlfn.IFNA(IF(VLOOKUP(A38,'Wyniki blue collar'!$D$34:$O$83,6,FALSE)="–","–", VLOOKUP(A38,'Wyniki blue collar'!$D$34:$O$83,6,FALSE)),"brak")</f>
        <v>brak</v>
      </c>
      <c r="AU38" s="145" t="str">
        <f>IF(AT38="–","–", _xlfn.IFNA(IF(VLOOKUP(A38,'Wyniki blue collar'!$D$34:$O$83,6,FALSE)&gt;=0,VLOOKUP(A38,'Wyniki blue collar'!$D$34:$O$83,7,FALSE)-VLOOKUP(A38,'Wyniki blue collar'!$D$34:$O$83,6,FALSE),VLOOKUP(A38,'Wyniki blue collar'!$D$34:$O$83,7,FALSE)),"brak"))</f>
        <v>brak</v>
      </c>
      <c r="AV38" s="133" t="str">
        <f>IF(AT38="–","–", _xlfn.IFNA(VLOOKUP(A38,'Wyniki blue collar'!$D$34:$O$83,9,FALSE)-VLOOKUP(A38,'Wyniki blue collar'!$D$34:$O$83,7,FALSE),"brak"))</f>
        <v>brak</v>
      </c>
      <c r="AW38" s="133" t="str">
        <f>_xlfn.IFNA(VLOOKUP(A38,'Wyniki blue collar'!$D$34:$O$83,10,FALSE)-VLOOKUP(A38,'Wyniki blue collar'!$D$34:$O$83,9,FALSE),"brak")</f>
        <v>brak</v>
      </c>
      <c r="AX38" s="133">
        <f t="shared" si="17"/>
        <v>0</v>
      </c>
      <c r="AY38" s="133">
        <f t="shared" si="18"/>
        <v>0</v>
      </c>
      <c r="AZ38" s="133">
        <f t="shared" si="19"/>
        <v>0</v>
      </c>
      <c r="BA38" s="133">
        <f t="shared" si="20"/>
        <v>0</v>
      </c>
      <c r="BB38" s="133" t="str">
        <f>_xlfn.IFNA(IF(VLOOKUP(A38,'Wyniki blue collar'!$D$34:$O$83,4,FALSE)="–",100000000000,VLOOKUP(A38,'Wyniki blue collar'!$D$34:$O$83,4,FALSE)),"brak")</f>
        <v>brak</v>
      </c>
      <c r="BC38" s="133" t="str">
        <f>_xlfn.IFNA(IF(VLOOKUP(A38,'Wyniki blue collar'!$D$34:$O$83,8,FALSE)="–",100000000000,VLOOKUP(A38,'Wyniki blue collar'!$D$34:$O$83,8,FALSE)),"brak")</f>
        <v>brak</v>
      </c>
      <c r="BD38" s="142" t="str">
        <f t="shared" si="21"/>
        <v>brak</v>
      </c>
      <c r="BE38" s="141">
        <f t="shared" si="22"/>
        <v>0</v>
      </c>
      <c r="BF38" s="141">
        <f t="shared" si="23"/>
        <v>0</v>
      </c>
      <c r="BG38" s="136">
        <f t="shared" si="24"/>
        <v>0</v>
      </c>
      <c r="BH38" s="151" t="s">
        <v>114</v>
      </c>
      <c r="BI38" s="152">
        <v>37</v>
      </c>
      <c r="BJ38" s="148">
        <f>IFERROR(MIN(AT38,BB38,BC38,'Baza wyników'!AT269),0)</f>
        <v>0</v>
      </c>
      <c r="BK38" s="141" cm="1">
        <f t="array" ref="BK38">_xlfn.IFS(AND(BB38=100000000000,BC38=100000000000),IFERROR(MAX(AW38,BA38,'Baza wyników'!AT313),0),BC38=100000000000,IFERROR(MAX(AW38,BA38,BB38,'Baza wyników'!AT313),0),BB38=100000000000,IFERROR(MAX(AW38,BA38,BC38,'Baza wyników'!AT313),0),AND(BB38&lt;&gt;100000000000,BC38&lt;&gt;100000000000),IFERROR(MAX(AW38,BA38,BB38,BC38,'Baza wyników'!AT313),0))</f>
        <v>0</v>
      </c>
      <c r="BL38" s="159">
        <f t="shared" si="25"/>
        <v>0</v>
      </c>
      <c r="BM38" s="158" cm="1">
        <f t="array" ref="BM38">IFERROR(_xlfn.IFS(ABS(BL38)&lt;2,0.5,ABS(BL38)&lt;5,1,ABS(BL38)&lt;50,5,ABS(BL38)&lt;100,10,ABS(BL38)&lt;200,20,ABS(BL38)&lt;500,50,ABS(BL38)&lt;1000,100,ABS(BL38)&lt;10000,1000,ABS(BL38)&lt;100000,10000,ABS(BL38)&lt;10000000,100000,ABS(BL38)&lt;10000000,1000000),0)</f>
        <v>0.5</v>
      </c>
      <c r="BN38" s="167" t="s">
        <v>121</v>
      </c>
    </row>
    <row r="39" spans="1:66" x14ac:dyDescent="0.25">
      <c r="A39" t="s">
        <v>188</v>
      </c>
      <c r="B39" s="133">
        <f>VLOOKUP(A39,'Wyniki ogólne'!$D$34:$O$129,6,FALSE)</f>
        <v>5</v>
      </c>
      <c r="C39" s="145">
        <f>IF(VLOOKUP(A39,'Wyniki ogólne'!$D$34:$O$129,6,FALSE)="–","–",IF(VLOOKUP(A39,'Wyniki ogólne'!$D$34:$O$129,6,FALSE)&gt;=0,VLOOKUP(A39,'Wyniki ogólne'!$D$34:$O$129,7,FALSE)-VLOOKUP(A39,'Wyniki ogólne'!$D$34:$O$129,6,FALSE),VLOOKUP(A39,'Wyniki ogólne'!$D$34:$O$129,7,FALSE)))</f>
        <v>20</v>
      </c>
      <c r="D39" s="133">
        <f>IF(VLOOKUP(A39,'Wyniki ogólne'!$D$34:$O$129,6,FALSE)="–","–",VLOOKUP(A39,'Wyniki ogólne'!$D$34:$O$129,9,FALSE)-VLOOKUP(A39,'Wyniki ogólne'!$D$34:$O$129,7,FALSE))</f>
        <v>50</v>
      </c>
      <c r="E39" s="133">
        <f>IF(VLOOKUP(A39,'Wyniki ogólne'!$D$34:$O$129,6,FALSE)="–","–",VLOOKUP(A39,'Wyniki ogólne'!$D$34:$O$129,10,FALSE)-VLOOKUP(A39,'Wyniki ogólne'!$D$34:$O$129,9,FALSE))</f>
        <v>20</v>
      </c>
      <c r="F39" s="133">
        <f>IF(ISNUMBER(B39),B39,0)</f>
        <v>5</v>
      </c>
      <c r="G39" s="133">
        <f>IFERROR(IF(B39&gt;=0,B39+C39,C39),0)</f>
        <v>25</v>
      </c>
      <c r="H39" s="133">
        <f>IFERROR(G39+D39,0)</f>
        <v>75</v>
      </c>
      <c r="I39" s="133">
        <f>IFERROR(H39+E39,0)</f>
        <v>95</v>
      </c>
      <c r="J39" s="133">
        <f>IF(VLOOKUP(A39,'Wyniki ogólne'!$D$34:$O$130,4,FALSE)="–",100000000000,VLOOKUP(A39,'Wyniki ogólne'!$D$34:$O$130,4,FALSE))</f>
        <v>100000000000</v>
      </c>
      <c r="K39" s="133">
        <f>IF(VLOOKUP(A39,'Wyniki ogólne'!$D$34:$O$130,8,FALSE)="–",100000000000,VLOOKUP(A39,'Wyniki ogólne'!$D$34:$O$130,8,FALSE))</f>
        <v>50</v>
      </c>
      <c r="L39" s="143">
        <f>K39</f>
        <v>50</v>
      </c>
      <c r="M39" s="141">
        <f>IFERROR(_xlfn.FLOOR.MATH(R39,U39),0)</f>
        <v>0</v>
      </c>
      <c r="N39" s="141">
        <f>IFERROR(_xlfn.CEILING.MATH(S39,U39),1)</f>
        <v>100</v>
      </c>
      <c r="O39" s="136">
        <f>ABS(IFERROR((N39-M39)/10,1))</f>
        <v>10</v>
      </c>
      <c r="P39" s="151" t="s">
        <v>114</v>
      </c>
      <c r="Q39" s="152">
        <v>38</v>
      </c>
      <c r="R39" s="148">
        <f>IFERROR(MIN(B39,J39,K39,'Baza wyników'!AR270),0)</f>
        <v>5</v>
      </c>
      <c r="S39" s="149" cm="1">
        <f t="array" ref="S39">_xlfn.IFS(AND(J39=100000000000,K39=100000000000),IFERROR(MAX(E39,I39,'Baza wyników'!AR314),0),J39=100000000000,IFERROR(MAX(E39,I39,K39,'Baza wyników'!AR314),0),K39=100000000000,IFERROR(MAX(E39,I39,J39,'Baza wyników'!AR314),0),AND(J39&lt;&gt;100000000000,K39&lt;&gt;100000000000),IFERROR(MAX(E39,I39,J39,K39,'Baza wyników'!AR314),0))</f>
        <v>95</v>
      </c>
      <c r="T39" s="159">
        <f>IFERROR(S39-R39,0)</f>
        <v>90</v>
      </c>
      <c r="U39" s="158" cm="1">
        <f t="array" ref="U39">IFERROR(_xlfn.IFS(ABS(T39)&lt;2,0.5,ABS(T39)&lt;5,1,ABS(T39)&lt;50,5,ABS(T39)&lt;100,10,ABS(T39)&lt;200,20,ABS(T39)&lt;500,50,ABS(T39)&lt;1000,100,ABS(T39)&lt;10000,1000,ABS(T39)&lt;100000,10000,ABS(T39)&lt;10000000,100000,ABS(T39)&lt;10000000,1000000,ABS(T39)&lt;20000000,2000000,ABS(T39)&lt;30000000,3000000,ABS(T39)&lt;40000000,4000000,ABS(T39)&lt;50000000,5000000,ABS(T39)&lt;60000000,6000000,ABS(T39)&lt;70000000,7000000,ABS(T39)&lt;80000000,8000000,ABS(T39)&lt;90000000,9000000,ABS(T39)&lt;100000000,10000000),0)</f>
        <v>10</v>
      </c>
      <c r="V39" s="153" t="s">
        <v>118</v>
      </c>
      <c r="X39" s="133" t="str">
        <f>_xlfn.IFNA(IF(VLOOKUP(A39,'Wyniki white collar'!$D$34:$O$83,6,FALSE)="–","–", VLOOKUP(A39,'Wyniki white collar'!$D$34:$O$83,6,FALSE)),"brak")</f>
        <v>brak</v>
      </c>
      <c r="Y39" s="145" t="str">
        <f>IF(X39="–","–", _xlfn.IFNA(IF(VLOOKUP(A39,'Wyniki white collar'!$D$34:$O$83,6,FALSE)&gt;=0,VLOOKUP(A39,'Wyniki white collar'!$D$34:$O$83,7,FALSE)-VLOOKUP(A39,'Wyniki white collar'!$D$34:$O$83,6,FALSE),VLOOKUP(A39,'Wyniki white collar'!$D$34:$O$83,7,FALSE)),"brak"))</f>
        <v>brak</v>
      </c>
      <c r="Z39" s="133" t="str">
        <f>IF(X39="–","–", _xlfn.IFNA(VLOOKUP(A39,'Wyniki white collar'!$D$34:$O$83,9,FALSE)-VLOOKUP(A39,'Wyniki white collar'!$D$34:$O$83,7,FALSE),"brak"))</f>
        <v>brak</v>
      </c>
      <c r="AA39" s="133" t="str">
        <f>IF(X39="–","–", _xlfn.IFNA(VLOOKUP(A39,'Wyniki white collar'!$D$34:$O$83,10,FALSE)-VLOOKUP(A39,'Wyniki white collar'!$D$34:$O$83,9,FALSE),"brak"))</f>
        <v>brak</v>
      </c>
      <c r="AB39" s="133">
        <f>IF(ISNUMBER(X39),X39,0)</f>
        <v>0</v>
      </c>
      <c r="AC39" s="133">
        <f>IFERROR(IF(X39&gt;=0,X39+Y39,Y39),0)</f>
        <v>0</v>
      </c>
      <c r="AD39" s="133">
        <f>IFERROR(AC39+Z39,0)</f>
        <v>0</v>
      </c>
      <c r="AE39" s="133">
        <f>IFERROR(AD39+AA39,0)</f>
        <v>0</v>
      </c>
      <c r="AF39" s="133" t="str">
        <f>_xlfn.IFNA(IF(VLOOKUP(A39,'Wyniki white collar'!$D$34:$O$83,4,FALSE)="–",100000000000,VLOOKUP(A39,'Wyniki white collar'!$D$34:$O$83,4,FALSE)),"brak")</f>
        <v>brak</v>
      </c>
      <c r="AG39" s="133" t="str">
        <f>_xlfn.IFNA(IF(VLOOKUP(A39,'Wyniki white collar'!$D$34:$O$83,8,FALSE)="–",100000000000,VLOOKUP(A39,'Wyniki white collar'!$D$34:$O$83,8,FALSE)),"brak")</f>
        <v>brak</v>
      </c>
      <c r="AH39" s="142" t="str">
        <f>AG39</f>
        <v>brak</v>
      </c>
      <c r="AI39" s="141">
        <f>IFERROR(_xlfn.FLOOR.MATH(AN39,AQ39),0)</f>
        <v>0</v>
      </c>
      <c r="AJ39" s="141">
        <f>IFERROR(_xlfn.CEILING.MATH(AO39,AQ39),1)</f>
        <v>0</v>
      </c>
      <c r="AK39" s="136">
        <f>ABS(IFERROR((AJ39-AI39)/10,1))</f>
        <v>0</v>
      </c>
      <c r="AL39" s="151" t="s">
        <v>114</v>
      </c>
      <c r="AM39" s="152">
        <v>38</v>
      </c>
      <c r="AN39" s="148">
        <f>IFERROR(MIN(X39,AF39,AG39,'Baza wyników'!AS270),0)</f>
        <v>0</v>
      </c>
      <c r="AO39" s="141" cm="1">
        <f t="array" ref="AO39">_xlfn.IFS(AND(AF39=100000000000,AG39=100000000000),IFERROR(MAX(AA39,AE39,'Baza wyników'!AS314),0),AF39=100000000000,IFERROR(MAX(AA39,AE39,AG39,'Baza wyników'!AS314),0),AG39=100000000000,IFERROR(MAX(AA39,AE39,AF39,'Baza wyników'!AS314),0),AND(AF39&lt;&gt;100000000000,AG39&lt;&gt;100000000000),IFERROR(MAX(AA39,AE39,AF39,AG39,'Baza wyników'!AS314),0))</f>
        <v>0</v>
      </c>
      <c r="AP39" s="159">
        <f>IFERROR(AO39-AN39,0)</f>
        <v>0</v>
      </c>
      <c r="AQ39" s="158" cm="1">
        <f t="array" ref="AQ39">IFERROR(_xlfn.IFS(ABS(AP39)&lt;2,0.5,ABS(AP39)&lt;5,1,ABS(AP39)&lt;50,5,ABS(AP39)&lt;100,10,ABS(AP39)&lt;200,20,ABS(AP39)&lt;500,50,ABS(AP39)&lt;1000,100,ABS(AP39)&lt;10000,1000,ABS(AP39)&lt;100000,10000,ABS(AP39)&lt;10000000,100000,ABS(AP39)&lt;10000000,1000000),0)</f>
        <v>0.5</v>
      </c>
      <c r="AR39" s="163" t="s">
        <v>120</v>
      </c>
      <c r="AT39" s="133" t="str">
        <f>_xlfn.IFNA(IF(VLOOKUP(A39,'Wyniki blue collar'!$D$34:$O$83,6,FALSE)="–","–", VLOOKUP(A39,'Wyniki blue collar'!$D$34:$O$83,6,FALSE)),"brak")</f>
        <v>brak</v>
      </c>
      <c r="AU39" s="145" t="str">
        <f>IF(AT39="–","–", _xlfn.IFNA(IF(VLOOKUP(A39,'Wyniki blue collar'!$D$34:$O$83,6,FALSE)&gt;=0,VLOOKUP(A39,'Wyniki blue collar'!$D$34:$O$83,7,FALSE)-VLOOKUP(A39,'Wyniki blue collar'!$D$34:$O$83,6,FALSE),VLOOKUP(A39,'Wyniki blue collar'!$D$34:$O$83,7,FALSE)),"brak"))</f>
        <v>brak</v>
      </c>
      <c r="AV39" s="133" t="str">
        <f>IF(AT39="–","–", _xlfn.IFNA(VLOOKUP(A39,'Wyniki blue collar'!$D$34:$O$83,9,FALSE)-VLOOKUP(A39,'Wyniki blue collar'!$D$34:$O$83,7,FALSE),"brak"))</f>
        <v>brak</v>
      </c>
      <c r="AW39" s="133" t="str">
        <f>_xlfn.IFNA(VLOOKUP(A39,'Wyniki blue collar'!$D$34:$O$83,10,FALSE)-VLOOKUP(A39,'Wyniki blue collar'!$D$34:$O$83,9,FALSE),"brak")</f>
        <v>brak</v>
      </c>
      <c r="AX39" s="133">
        <f>IF(ISNUMBER(AT39),AT39,0)</f>
        <v>0</v>
      </c>
      <c r="AY39" s="133">
        <f>IFERROR(IF(AT39&gt;=0,AT39+AU39,AU39),0)</f>
        <v>0</v>
      </c>
      <c r="AZ39" s="133">
        <f>IFERROR(AY39+AV39,0)</f>
        <v>0</v>
      </c>
      <c r="BA39" s="133">
        <f>IFERROR(AZ39+AW39,0)</f>
        <v>0</v>
      </c>
      <c r="BB39" s="133" t="str">
        <f>_xlfn.IFNA(IF(VLOOKUP(A39,'Wyniki blue collar'!$D$34:$O$83,4,FALSE)="–",100000000000,VLOOKUP(A39,'Wyniki blue collar'!$D$34:$O$83,4,FALSE)),"brak")</f>
        <v>brak</v>
      </c>
      <c r="BC39" s="133" t="str">
        <f>_xlfn.IFNA(IF(VLOOKUP(A39,'Wyniki blue collar'!$D$34:$O$83,8,FALSE)="–",100000000000,VLOOKUP(A39,'Wyniki blue collar'!$D$34:$O$83,8,FALSE)),"brak")</f>
        <v>brak</v>
      </c>
      <c r="BD39" s="142" t="str">
        <f>BC39</f>
        <v>brak</v>
      </c>
      <c r="BE39" s="141">
        <f>IFERROR(_xlfn.FLOOR.MATH(BJ39,BM39),0)</f>
        <v>0</v>
      </c>
      <c r="BF39" s="141">
        <f>IFERROR(_xlfn.CEILING.MATH(BK39,BM39),1)</f>
        <v>0</v>
      </c>
      <c r="BG39" s="136">
        <f>ABS(IFERROR((BF39-BE39)/10,1))</f>
        <v>0</v>
      </c>
      <c r="BH39" s="151" t="s">
        <v>114</v>
      </c>
      <c r="BI39" s="152">
        <v>38</v>
      </c>
      <c r="BJ39" s="148">
        <f>IFERROR(MIN(AT39,BB39,BC39,'Baza wyników'!AT270),0)</f>
        <v>0</v>
      </c>
      <c r="BK39" s="141" cm="1">
        <f t="array" ref="BK39">_xlfn.IFS(AND(BB39=100000000000,BC39=100000000000),IFERROR(MAX(AW39,BA39,'Baza wyników'!AT314),0),BC39=100000000000,IFERROR(MAX(AW39,BA39,BB39,'Baza wyników'!AT314),0),BB39=100000000000,IFERROR(MAX(AW39,BA39,BC39,'Baza wyników'!AT314),0),AND(BB39&lt;&gt;100000000000,BC39&lt;&gt;100000000000),IFERROR(MAX(AW39,BA39,BB39,BC39,'Baza wyników'!AT314),0))</f>
        <v>0</v>
      </c>
      <c r="BL39" s="159">
        <f>IFERROR(BK39-BJ39,0)</f>
        <v>0</v>
      </c>
      <c r="BM39" s="158" cm="1">
        <f t="array" ref="BM39">IFERROR(_xlfn.IFS(ABS(BL39)&lt;2,0.5,ABS(BL39)&lt;5,1,ABS(BL39)&lt;50,5,ABS(BL39)&lt;100,10,ABS(BL39)&lt;200,20,ABS(BL39)&lt;500,50,ABS(BL39)&lt;1000,100,ABS(BL39)&lt;10000,1000,ABS(BL39)&lt;100000,10000,ABS(BL39)&lt;10000000,100000,ABS(BL39)&lt;10000000,1000000),0)</f>
        <v>0.5</v>
      </c>
      <c r="BN39" s="167" t="s">
        <v>121</v>
      </c>
    </row>
    <row r="40" spans="1:66" x14ac:dyDescent="0.25">
      <c r="A40" t="s">
        <v>177</v>
      </c>
      <c r="B40" s="133">
        <f>VLOOKUP(A40,'Wyniki ogólne'!$D$34:$O$129,6,FALSE)</f>
        <v>5</v>
      </c>
      <c r="C40" s="145">
        <f>IF(VLOOKUP(A40,'Wyniki ogólne'!$D$34:$O$129,6,FALSE)="–","–",IF(VLOOKUP(A40,'Wyniki ogólne'!$D$34:$O$129,6,FALSE)&gt;=0,VLOOKUP(A40,'Wyniki ogólne'!$D$34:$O$129,7,FALSE)-VLOOKUP(A40,'Wyniki ogólne'!$D$34:$O$129,6,FALSE),VLOOKUP(A40,'Wyniki ogólne'!$D$34:$O$129,7,FALSE)))</f>
        <v>20</v>
      </c>
      <c r="D40" s="133">
        <f>IF(VLOOKUP(A40,'Wyniki ogólne'!$D$34:$O$129,6,FALSE)="–","–",VLOOKUP(A40,'Wyniki ogólne'!$D$34:$O$129,9,FALSE)-VLOOKUP(A40,'Wyniki ogólne'!$D$34:$O$129,7,FALSE))</f>
        <v>50</v>
      </c>
      <c r="E40" s="133">
        <f>IF(VLOOKUP(A40,'Wyniki ogólne'!$D$34:$O$129,6,FALSE)="–","–",VLOOKUP(A40,'Wyniki ogólne'!$D$34:$O$129,10,FALSE)-VLOOKUP(A40,'Wyniki ogólne'!$D$34:$O$129,9,FALSE))</f>
        <v>20</v>
      </c>
      <c r="F40" s="133">
        <f t="shared" si="1"/>
        <v>5</v>
      </c>
      <c r="G40" s="133">
        <f t="shared" si="2"/>
        <v>25</v>
      </c>
      <c r="H40" s="133">
        <f t="shared" si="3"/>
        <v>75</v>
      </c>
      <c r="I40" s="133">
        <f t="shared" si="4"/>
        <v>95</v>
      </c>
      <c r="J40" s="133">
        <f>IF(VLOOKUP(A40,'Wyniki ogólne'!$D$34:$O$130,4,FALSE)="–",100000000000,VLOOKUP(A40,'Wyniki ogólne'!$D$34:$O$130,4,FALSE))</f>
        <v>100000000000</v>
      </c>
      <c r="K40" s="133">
        <f>IF(VLOOKUP(A40,'Wyniki ogólne'!$D$34:$O$130,8,FALSE)="–",100000000000,VLOOKUP(A40,'Wyniki ogólne'!$D$34:$O$130,8,FALSE))</f>
        <v>50</v>
      </c>
      <c r="L40" s="142">
        <f t="shared" si="58"/>
        <v>50</v>
      </c>
      <c r="M40" s="141">
        <f t="shared" si="6"/>
        <v>0</v>
      </c>
      <c r="N40" s="141">
        <f t="shared" si="7"/>
        <v>100</v>
      </c>
      <c r="O40" s="136">
        <f t="shared" si="8"/>
        <v>10</v>
      </c>
      <c r="P40" s="154" t="s">
        <v>114</v>
      </c>
      <c r="Q40" s="155">
        <v>39</v>
      </c>
      <c r="R40" s="148">
        <f>IFERROR(MIN(B40,J40,K40,'Baza wyników'!AR271),0)</f>
        <v>5</v>
      </c>
      <c r="S40" s="149" cm="1">
        <f t="array" ref="S40">_xlfn.IFS(AND(J40=100000000000,K40=100000000000),IFERROR(MAX(E40,I40,'Baza wyników'!AR315),0),J40=100000000000,IFERROR(MAX(E40,I40,K40,'Baza wyników'!AR315),0),K40=100000000000,IFERROR(MAX(E40,I40,J40,'Baza wyników'!AR315),0),AND(J40&lt;&gt;100000000000,K40&lt;&gt;100000000000),IFERROR(MAX(E40,I40,J40,K40,'Baza wyników'!AR315),0))</f>
        <v>95</v>
      </c>
      <c r="T40" s="160">
        <f t="shared" si="9"/>
        <v>90</v>
      </c>
      <c r="U40" s="158" cm="1">
        <f t="array" ref="U40">IFERROR(_xlfn.IFS(ABS(T40)&lt;2,0.5,ABS(T40)&lt;5,1,ABS(T40)&lt;50,5,ABS(T40)&lt;100,10,ABS(T40)&lt;200,20,ABS(T40)&lt;500,50,ABS(T40)&lt;1000,100,ABS(T40)&lt;10000,1000,ABS(T40)&lt;100000,10000,ABS(T40)&lt;10000000,100000,ABS(T40)&lt;10000000,1000000,ABS(T40)&lt;20000000,2000000,ABS(T40)&lt;30000000,3000000,ABS(T40)&lt;40000000,4000000,ABS(T40)&lt;50000000,5000000,ABS(T40)&lt;60000000,6000000,ABS(T40)&lt;70000000,7000000,ABS(T40)&lt;80000000,8000000,ABS(T40)&lt;90000000,9000000,ABS(T40)&lt;100000000,10000000),0)</f>
        <v>10</v>
      </c>
      <c r="V40" s="156" t="s">
        <v>118</v>
      </c>
      <c r="X40" s="133">
        <f>_xlfn.IFNA(IF(VLOOKUP(A40,'Wyniki white collar'!$D$34:$O$83,6,FALSE)="–","–", VLOOKUP(A40,'Wyniki white collar'!$D$34:$O$83,6,FALSE)),"brak")</f>
        <v>5</v>
      </c>
      <c r="Y40" s="145">
        <f>IF(X40="–","–", _xlfn.IFNA(IF(VLOOKUP(A40,'Wyniki white collar'!$D$34:$O$83,6,FALSE)&gt;=0,VLOOKUP(A40,'Wyniki white collar'!$D$34:$O$83,7,FALSE)-VLOOKUP(A40,'Wyniki white collar'!$D$34:$O$83,6,FALSE),VLOOKUP(A40,'Wyniki white collar'!$D$34:$O$83,7,FALSE)),"brak"))</f>
        <v>20</v>
      </c>
      <c r="Z40" s="133">
        <f>IF(X40="–","–", _xlfn.IFNA(VLOOKUP(A40,'Wyniki white collar'!$D$34:$O$83,9,FALSE)-VLOOKUP(A40,'Wyniki white collar'!$D$34:$O$83,7,FALSE),"brak"))</f>
        <v>50</v>
      </c>
      <c r="AA40" s="133">
        <f>IF(X40="–","–", _xlfn.IFNA(VLOOKUP(A40,'Wyniki white collar'!$D$34:$O$83,10,FALSE)-VLOOKUP(A40,'Wyniki white collar'!$D$34:$O$83,9,FALSE),"brak"))</f>
        <v>20</v>
      </c>
      <c r="AB40" s="133">
        <f t="shared" si="57"/>
        <v>5</v>
      </c>
      <c r="AC40" s="133">
        <f t="shared" si="10"/>
        <v>25</v>
      </c>
      <c r="AD40" s="133">
        <f t="shared" si="52"/>
        <v>75</v>
      </c>
      <c r="AE40" s="133">
        <f t="shared" si="11"/>
        <v>95</v>
      </c>
      <c r="AF40" s="133">
        <f>_xlfn.IFNA(IF(VLOOKUP(A40,'Wyniki white collar'!$D$34:$O$83,4,FALSE)="–",100000000000,VLOOKUP(A40,'Wyniki white collar'!$D$34:$O$83,4,FALSE)),"brak")</f>
        <v>100000000000</v>
      </c>
      <c r="AG40" s="133">
        <f>_xlfn.IFNA(IF(VLOOKUP(A40,'Wyniki white collar'!$D$34:$O$83,8,FALSE)="–",100000000000,VLOOKUP(A40,'Wyniki white collar'!$D$34:$O$83,8,FALSE)),"brak")</f>
        <v>50</v>
      </c>
      <c r="AH40" s="142">
        <f t="shared" si="12"/>
        <v>50</v>
      </c>
      <c r="AI40" s="141">
        <f t="shared" si="13"/>
        <v>0</v>
      </c>
      <c r="AJ40" s="141">
        <f t="shared" si="14"/>
        <v>100</v>
      </c>
      <c r="AK40" s="136">
        <f t="shared" si="15"/>
        <v>10</v>
      </c>
      <c r="AL40" s="154" t="s">
        <v>114</v>
      </c>
      <c r="AM40" s="155">
        <v>39</v>
      </c>
      <c r="AN40" s="148">
        <f>IFERROR(MIN(X40,AF40,AG40,'Baza wyników'!AS271),0)</f>
        <v>5</v>
      </c>
      <c r="AO40" s="141" cm="1">
        <f t="array" ref="AO40">_xlfn.IFS(AND(AF40=100000000000,AG40=100000000000),IFERROR(MAX(AA40,AE40,'Baza wyników'!AS315),0),AF40=100000000000,IFERROR(MAX(AA40,AE40,AG40,'Baza wyników'!AS315),0),AG40=100000000000,IFERROR(MAX(AA40,AE40,AF40,'Baza wyników'!AS315),0),AND(AF40&lt;&gt;100000000000,AG40&lt;&gt;100000000000),IFERROR(MAX(AA40,AE40,AF40,AG40,'Baza wyników'!AS315),0))</f>
        <v>95</v>
      </c>
      <c r="AP40" s="160">
        <f t="shared" si="16"/>
        <v>90</v>
      </c>
      <c r="AQ40" s="165" cm="1">
        <f t="array" ref="AQ40">IFERROR(_xlfn.IFS(ABS(AP40)&lt;2,0.5,ABS(AP40)&lt;5,1,ABS(AP40)&lt;50,5,ABS(AP40)&lt;100,10,ABS(AP40)&lt;200,20,ABS(AP40)&lt;500,50,ABS(AP40)&lt;1000,100,ABS(AP40)&lt;10000,1000,ABS(AP40)&lt;100000,10000,ABS(AP40)&lt;10000000,100000,ABS(AP40)&lt;10000000,1000000),0)</f>
        <v>10</v>
      </c>
      <c r="AR40" s="164" t="s">
        <v>120</v>
      </c>
      <c r="AT40" s="133">
        <f>_xlfn.IFNA(IF(VLOOKUP(A40,'Wyniki blue collar'!$D$34:$O$83,6,FALSE)="–","–", VLOOKUP(A40,'Wyniki blue collar'!$D$34:$O$83,6,FALSE)),"brak")</f>
        <v>5</v>
      </c>
      <c r="AU40" s="145">
        <f>IF(AT40="–","–", _xlfn.IFNA(IF(VLOOKUP(A40,'Wyniki blue collar'!$D$34:$O$83,6,FALSE)&gt;=0,VLOOKUP(A40,'Wyniki blue collar'!$D$34:$O$83,7,FALSE)-VLOOKUP(A40,'Wyniki blue collar'!$D$34:$O$83,6,FALSE),VLOOKUP(A40,'Wyniki blue collar'!$D$34:$O$83,7,FALSE)),"brak"))</f>
        <v>20</v>
      </c>
      <c r="AV40" s="133">
        <f>IF(AT40="–","–", _xlfn.IFNA(VLOOKUP(A40,'Wyniki blue collar'!$D$34:$O$83,9,FALSE)-VLOOKUP(A40,'Wyniki blue collar'!$D$34:$O$83,7,FALSE),"brak"))</f>
        <v>50</v>
      </c>
      <c r="AW40" s="133">
        <f>_xlfn.IFNA(VLOOKUP(A40,'Wyniki blue collar'!$D$34:$O$83,10,FALSE)-VLOOKUP(A40,'Wyniki blue collar'!$D$34:$O$83,9,FALSE),"brak")</f>
        <v>20</v>
      </c>
      <c r="AX40" s="133">
        <f t="shared" si="17"/>
        <v>5</v>
      </c>
      <c r="AY40" s="133">
        <f t="shared" si="18"/>
        <v>25</v>
      </c>
      <c r="AZ40" s="133">
        <f t="shared" si="19"/>
        <v>75</v>
      </c>
      <c r="BA40" s="133">
        <f t="shared" si="20"/>
        <v>95</v>
      </c>
      <c r="BB40" s="133">
        <f>_xlfn.IFNA(IF(VLOOKUP(A40,'Wyniki blue collar'!$D$34:$O$83,4,FALSE)="–",100000000000,VLOOKUP(A40,'Wyniki blue collar'!$D$34:$O$83,4,FALSE)),"brak")</f>
        <v>100000000000</v>
      </c>
      <c r="BC40" s="133">
        <f>_xlfn.IFNA(IF(VLOOKUP(A40,'Wyniki blue collar'!$D$34:$O$83,8,FALSE)="–",100000000000,VLOOKUP(A40,'Wyniki blue collar'!$D$34:$O$83,8,FALSE)),"brak")</f>
        <v>50</v>
      </c>
      <c r="BD40" s="142">
        <f t="shared" si="21"/>
        <v>50</v>
      </c>
      <c r="BE40" s="141">
        <f t="shared" si="22"/>
        <v>0</v>
      </c>
      <c r="BF40" s="141">
        <f t="shared" si="23"/>
        <v>100</v>
      </c>
      <c r="BG40" s="136">
        <f t="shared" si="24"/>
        <v>10</v>
      </c>
      <c r="BH40" s="154" t="s">
        <v>114</v>
      </c>
      <c r="BI40" s="155">
        <v>39</v>
      </c>
      <c r="BJ40" s="148">
        <f>IFERROR(MIN(AT40,BB40,BC40,'Baza wyników'!AT271),0)</f>
        <v>5</v>
      </c>
      <c r="BK40" s="141" cm="1">
        <f t="array" ref="BK40">_xlfn.IFS(AND(BB40=100000000000,BC40=100000000000),IFERROR(MAX(AW40,BA40,'Baza wyników'!AT315),0),BC40=100000000000,IFERROR(MAX(AW40,BA40,BB40,'Baza wyników'!AT315),0),BB40=100000000000,IFERROR(MAX(AW40,BA40,BC40,'Baza wyników'!AT315),0),AND(BB40&lt;&gt;100000000000,BC40&lt;&gt;100000000000),IFERROR(MAX(AW40,BA40,BB40,BC40,'Baza wyników'!AT315),0))</f>
        <v>95</v>
      </c>
      <c r="BL40" s="160">
        <f t="shared" si="25"/>
        <v>90</v>
      </c>
      <c r="BM40" s="158" cm="1">
        <f t="array" ref="BM40">IFERROR(_xlfn.IFS(ABS(BL40)&lt;2,0.5,ABS(BL40)&lt;5,1,ABS(BL40)&lt;50,5,ABS(BL40)&lt;100,10,ABS(BL40)&lt;200,20,ABS(BL40)&lt;500,50,ABS(BL40)&lt;1000,100,ABS(BL40)&lt;10000,1000,ABS(BL40)&lt;100000,10000,ABS(BL40)&lt;10000000,100000,ABS(BL40)&lt;10000000,1000000),0)</f>
        <v>10</v>
      </c>
      <c r="BN40" s="168" t="s">
        <v>121</v>
      </c>
    </row>
    <row r="41" spans="1:66" x14ac:dyDescent="0.25">
      <c r="A41" s="49" t="s">
        <v>126</v>
      </c>
      <c r="B41" s="133">
        <f>VLOOKUP(A41,'Wyniki ogólne'!$D$34:$O$129,6,FALSE)</f>
        <v>5</v>
      </c>
      <c r="C41" s="145">
        <f>IF(VLOOKUP(A41,'Wyniki ogólne'!$D$34:$O$129,6,FALSE)="–","–",IF(VLOOKUP(A41,'Wyniki ogólne'!$D$34:$O$129,6,FALSE)&gt;=0,VLOOKUP(A41,'Wyniki ogólne'!$D$34:$O$129,7,FALSE)-VLOOKUP(A41,'Wyniki ogólne'!$D$34:$O$129,6,FALSE),VLOOKUP(A41,'Wyniki ogólne'!$D$34:$O$129,7,FALSE)))</f>
        <v>20</v>
      </c>
      <c r="D41" s="133">
        <f>IF(VLOOKUP(A41,'Wyniki ogólne'!$D$34:$O$129,6,FALSE)="–","–",VLOOKUP(A41,'Wyniki ogólne'!$D$34:$O$129,9,FALSE)-VLOOKUP(A41,'Wyniki ogólne'!$D$34:$O$129,7,FALSE))</f>
        <v>50</v>
      </c>
      <c r="E41" s="133">
        <f>IF(VLOOKUP(A41,'Wyniki ogólne'!$D$34:$O$129,6,FALSE)="–","–",VLOOKUP(A41,'Wyniki ogólne'!$D$34:$O$129,10,FALSE)-VLOOKUP(A41,'Wyniki ogólne'!$D$34:$O$129,9,FALSE))</f>
        <v>20</v>
      </c>
      <c r="F41" s="133">
        <f t="shared" ref="F41:F42" si="59">IF(ISNUMBER(B41),B41,0)</f>
        <v>5</v>
      </c>
      <c r="G41" s="133">
        <f t="shared" ref="G41:G42" si="60">IFERROR(IF(B41&gt;=0,B41+C41,C41),0)</f>
        <v>25</v>
      </c>
      <c r="H41" s="133">
        <f t="shared" ref="H41:H42" si="61">IFERROR(G41+D41,0)</f>
        <v>75</v>
      </c>
      <c r="I41" s="133">
        <f t="shared" ref="I41:I42" si="62">IFERROR(H41+E41,0)</f>
        <v>95</v>
      </c>
      <c r="J41" s="133">
        <f>IF(VLOOKUP(A41,'Wyniki ogólne'!$D$34:$O$130,4,FALSE)="–",100000000000,VLOOKUP(A41,'Wyniki ogólne'!$D$34:$O$130,4,FALSE))</f>
        <v>100000000000</v>
      </c>
      <c r="K41" s="133">
        <f>IF(VLOOKUP(A41,'Wyniki ogólne'!$D$34:$O$130,8,FALSE)="–",100000000000,VLOOKUP(A41,'Wyniki ogólne'!$D$34:$O$130,8,FALSE))</f>
        <v>50</v>
      </c>
      <c r="L41" s="142">
        <f t="shared" ref="L41:L42" si="63">K41</f>
        <v>50</v>
      </c>
      <c r="M41" s="141">
        <f t="shared" ref="M41:M42" si="64">IFERROR(_xlfn.FLOOR.MATH(R41,U41),0)</f>
        <v>0</v>
      </c>
      <c r="N41" s="141">
        <f t="shared" ref="N41:N42" si="65">IFERROR(_xlfn.CEILING.MATH(S41,U41),1)</f>
        <v>100</v>
      </c>
      <c r="O41" s="136">
        <f t="shared" ref="O41:O42" si="66">ABS(IFERROR((N41-M41)/10,1))</f>
        <v>10</v>
      </c>
      <c r="P41" s="154" t="s">
        <v>114</v>
      </c>
      <c r="Q41" s="155">
        <v>40</v>
      </c>
      <c r="R41" s="148">
        <f>IFERROR(MIN(B41,J41,K41,'Baza wyników'!AR272),0)</f>
        <v>5</v>
      </c>
      <c r="S41" s="149" cm="1">
        <f t="array" ref="S41">_xlfn.IFS(AND(J41=100000000000,K41=100000000000),IFERROR(MAX(E41,I41,'Baza wyników'!AR316),0),J41=100000000000,IFERROR(MAX(E41,I41,K41,'Baza wyników'!AR316),0),K41=100000000000,IFERROR(MAX(E41,I41,J41,'Baza wyników'!AR316),0),AND(J41&lt;&gt;100000000000,K41&lt;&gt;100000000000),IFERROR(MAX(E41,I41,J41,K41,'Baza wyników'!AR316),0))</f>
        <v>95</v>
      </c>
      <c r="T41" s="160">
        <f t="shared" ref="T41:T42" si="67">IFERROR(S41-R41,0)</f>
        <v>90</v>
      </c>
      <c r="U41" s="158" cm="1">
        <f t="array" ref="U41">IFERROR(_xlfn.IFS(ABS(T41)&lt;2,0.5,ABS(T41)&lt;5,1,ABS(T41)&lt;50,5,ABS(T41)&lt;100,10,ABS(T41)&lt;200,20,ABS(T41)&lt;500,50,ABS(T41)&lt;1000,100,ABS(T41)&lt;10000,1000,ABS(T41)&lt;100000,10000,ABS(T41)&lt;10000000,100000,ABS(T41)&lt;10000000,1000000,ABS(T41)&lt;20000000,2000000,ABS(T41)&lt;30000000,3000000,ABS(T41)&lt;40000000,4000000,ABS(T41)&lt;50000000,5000000,ABS(T41)&lt;60000000,6000000,ABS(T41)&lt;70000000,7000000,ABS(T41)&lt;80000000,8000000,ABS(T41)&lt;90000000,9000000,ABS(T41)&lt;100000000,10000000),0)</f>
        <v>10</v>
      </c>
      <c r="V41" s="156" t="s">
        <v>118</v>
      </c>
      <c r="X41" s="133" t="str">
        <f>_xlfn.IFNA(IF(VLOOKUP(A41,'Wyniki white collar'!$D$34:$O$83,6,FALSE)="–","–", VLOOKUP(A41,'Wyniki white collar'!$D$34:$O$83,6,FALSE)),"brak")</f>
        <v>brak</v>
      </c>
      <c r="Y41" s="145" t="str">
        <f>IF(X41="–","–", _xlfn.IFNA(IF(VLOOKUP(A41,'Wyniki white collar'!$D$34:$O$83,6,FALSE)&gt;=0,VLOOKUP(A41,'Wyniki white collar'!$D$34:$O$83,7,FALSE)-VLOOKUP(A41,'Wyniki white collar'!$D$34:$O$83,6,FALSE),VLOOKUP(A41,'Wyniki white collar'!$D$34:$O$83,7,FALSE)),"brak"))</f>
        <v>brak</v>
      </c>
      <c r="Z41" s="133" t="str">
        <f>IF(X41="–","–", _xlfn.IFNA(VLOOKUP(A41,'Wyniki white collar'!$D$34:$O$83,9,FALSE)-VLOOKUP(A41,'Wyniki white collar'!$D$34:$O$83,7,FALSE),"brak"))</f>
        <v>brak</v>
      </c>
      <c r="AA41" s="133" t="str">
        <f>IF(X41="–","–", _xlfn.IFNA(VLOOKUP(A41,'Wyniki white collar'!$D$34:$O$83,10,FALSE)-VLOOKUP(A41,'Wyniki white collar'!$D$34:$O$83,9,FALSE),"brak"))</f>
        <v>brak</v>
      </c>
      <c r="AB41" s="133">
        <f t="shared" si="57"/>
        <v>0</v>
      </c>
      <c r="AC41" s="133">
        <f t="shared" ref="AC41:AC42" si="68">IFERROR(IF(X41&gt;=0,X41+Y41,Y41),0)</f>
        <v>0</v>
      </c>
      <c r="AD41" s="133">
        <f t="shared" ref="AD41:AD42" si="69">IFERROR(AC41+Z41,0)</f>
        <v>0</v>
      </c>
      <c r="AE41" s="133">
        <f t="shared" ref="AE41:AE42" si="70">IFERROR(AD41+AA41,0)</f>
        <v>0</v>
      </c>
      <c r="AF41" s="133" t="str">
        <f>_xlfn.IFNA(IF(VLOOKUP(A41,'Wyniki white collar'!$D$34:$O$83,4,FALSE)="–",100000000000,VLOOKUP(A41,'Wyniki white collar'!$D$34:$O$83,4,FALSE)),"brak")</f>
        <v>brak</v>
      </c>
      <c r="AG41" s="133" t="str">
        <f>_xlfn.IFNA(IF(VLOOKUP(A41,'Wyniki white collar'!$D$34:$O$83,8,FALSE)="–",100000000000,VLOOKUP(A41,'Wyniki white collar'!$D$34:$O$83,8,FALSE)),"brak")</f>
        <v>brak</v>
      </c>
      <c r="AH41" s="142" t="str">
        <f t="shared" ref="AH41:AH42" si="71">AG41</f>
        <v>brak</v>
      </c>
      <c r="AI41" s="141">
        <f t="shared" ref="AI41:AI42" si="72">IFERROR(_xlfn.FLOOR.MATH(AN41,AQ41),0)</f>
        <v>0</v>
      </c>
      <c r="AJ41" s="141">
        <f t="shared" ref="AJ41:AJ42" si="73">IFERROR(_xlfn.CEILING.MATH(AO41,AQ41),1)</f>
        <v>0</v>
      </c>
      <c r="AK41" s="136">
        <f t="shared" ref="AK41:AK42" si="74">ABS(IFERROR((AJ41-AI41)/10,1))</f>
        <v>0</v>
      </c>
      <c r="AL41" s="154" t="s">
        <v>114</v>
      </c>
      <c r="AM41" s="155">
        <v>40</v>
      </c>
      <c r="AN41" s="148">
        <f>IFERROR(MIN(X41,AF41,AG41,'Baza wyników'!AS272),0)</f>
        <v>0</v>
      </c>
      <c r="AO41" s="141" cm="1">
        <f t="array" ref="AO41">_xlfn.IFS(AND(AF41=100000000000,AG41=100000000000),IFERROR(MAX(AA41,AE41,'Baza wyników'!AS316),0),AF41=100000000000,IFERROR(MAX(AA41,AE41,AG41,'Baza wyników'!AS316),0),AG41=100000000000,IFERROR(MAX(AA41,AE41,AF41,'Baza wyników'!AS316),0),AND(AF41&lt;&gt;100000000000,AG41&lt;&gt;100000000000),IFERROR(MAX(AA41,AE41,AF41,AG41,'Baza wyników'!AS316),0))</f>
        <v>0</v>
      </c>
      <c r="AP41" s="160">
        <f t="shared" ref="AP41:AP42" si="75">IFERROR(AO41-AN41,0)</f>
        <v>0</v>
      </c>
      <c r="AQ41" s="165" cm="1">
        <f t="array" ref="AQ41">IFERROR(_xlfn.IFS(ABS(AP41)&lt;2,0.5,ABS(AP41)&lt;5,1,ABS(AP41)&lt;50,5,ABS(AP41)&lt;100,10,ABS(AP41)&lt;200,20,ABS(AP41)&lt;500,50,ABS(AP41)&lt;1000,100,ABS(AP41)&lt;10000,1000,ABS(AP41)&lt;100000,10000,ABS(AP41)&lt;10000000,100000,ABS(AP41)&lt;10000000,1000000),0)</f>
        <v>0.5</v>
      </c>
      <c r="AR41" s="164" t="s">
        <v>120</v>
      </c>
      <c r="AT41" s="133" t="str">
        <f>_xlfn.IFNA(IF(VLOOKUP(A41,'Wyniki blue collar'!$D$34:$O$83,6,FALSE)="–","–", VLOOKUP(A41,'Wyniki blue collar'!$D$34:$O$83,6,FALSE)),"brak")</f>
        <v>brak</v>
      </c>
      <c r="AU41" s="145" t="str">
        <f>IF(AT41="–","–", _xlfn.IFNA(IF(VLOOKUP(A41,'Wyniki blue collar'!$D$34:$O$83,6,FALSE)&gt;=0,VLOOKUP(A41,'Wyniki blue collar'!$D$34:$O$83,7,FALSE)-VLOOKUP(A41,'Wyniki blue collar'!$D$34:$O$83,6,FALSE),VLOOKUP(A41,'Wyniki blue collar'!$D$34:$O$83,7,FALSE)),"brak"))</f>
        <v>brak</v>
      </c>
      <c r="AV41" s="133" t="str">
        <f>IF(AT41="–","–", _xlfn.IFNA(VLOOKUP(A41,'Wyniki blue collar'!$D$34:$O$83,9,FALSE)-VLOOKUP(A41,'Wyniki blue collar'!$D$34:$O$83,7,FALSE),"brak"))</f>
        <v>brak</v>
      </c>
      <c r="AW41" s="133" t="str">
        <f>_xlfn.IFNA(VLOOKUP(A41,'Wyniki blue collar'!$D$34:$O$83,10,FALSE)-VLOOKUP(A41,'Wyniki blue collar'!$D$34:$O$83,9,FALSE),"brak")</f>
        <v>brak</v>
      </c>
      <c r="AX41" s="133">
        <f t="shared" ref="AX41:AX42" si="76">IF(ISNUMBER(AT41),AT41,0)</f>
        <v>0</v>
      </c>
      <c r="AY41" s="133">
        <f t="shared" ref="AY41:AY42" si="77">IFERROR(IF(AT41&gt;=0,AT41+AU41,AU41),0)</f>
        <v>0</v>
      </c>
      <c r="AZ41" s="133">
        <f t="shared" ref="AZ41:AZ42" si="78">IFERROR(AY41+AV41,0)</f>
        <v>0</v>
      </c>
      <c r="BA41" s="133">
        <f t="shared" ref="BA41:BA42" si="79">IFERROR(AZ41+AW41,0)</f>
        <v>0</v>
      </c>
      <c r="BB41" s="133" t="str">
        <f>_xlfn.IFNA(IF(VLOOKUP(A41,'Wyniki blue collar'!$D$34:$O$83,4,FALSE)="–",100000000000,VLOOKUP(A41,'Wyniki blue collar'!$D$34:$O$83,4,FALSE)),"brak")</f>
        <v>brak</v>
      </c>
      <c r="BC41" s="133" t="str">
        <f>_xlfn.IFNA(IF(VLOOKUP(A41,'Wyniki blue collar'!$D$34:$O$83,8,FALSE)="–",100000000000,VLOOKUP(A41,'Wyniki blue collar'!$D$34:$O$83,8,FALSE)),"brak")</f>
        <v>brak</v>
      </c>
      <c r="BD41" s="142" t="str">
        <f t="shared" ref="BD41:BD42" si="80">BC41</f>
        <v>brak</v>
      </c>
      <c r="BE41" s="141">
        <f t="shared" ref="BE41:BE42" si="81">IFERROR(_xlfn.FLOOR.MATH(BJ41,BM41),0)</f>
        <v>0</v>
      </c>
      <c r="BF41" s="141">
        <f t="shared" ref="BF41:BF42" si="82">IFERROR(_xlfn.CEILING.MATH(BK41,BM41),1)</f>
        <v>0</v>
      </c>
      <c r="BG41" s="136">
        <f t="shared" ref="BG41:BG42" si="83">ABS(IFERROR((BF41-BE41)/10,1))</f>
        <v>0</v>
      </c>
      <c r="BH41" s="154" t="s">
        <v>114</v>
      </c>
      <c r="BI41" s="155">
        <v>40</v>
      </c>
      <c r="BJ41" s="148">
        <f>IFERROR(MIN(AT41,BB41,BC41,'Baza wyników'!AT272),0)</f>
        <v>0</v>
      </c>
      <c r="BK41" s="141" cm="1">
        <f t="array" ref="BK41">_xlfn.IFS(AND(BB41=100000000000,BC41=100000000000),IFERROR(MAX(AW41,BA41,'Baza wyników'!AT316),0),BC41=100000000000,IFERROR(MAX(AW41,BA41,BB41,'Baza wyników'!AT316),0),BB41=100000000000,IFERROR(MAX(AW41,BA41,BC41,'Baza wyników'!AT316),0),AND(BB41&lt;&gt;100000000000,BC41&lt;&gt;100000000000),IFERROR(MAX(AW41,BA41,BB41,BC41,'Baza wyników'!AT316),0))</f>
        <v>0</v>
      </c>
      <c r="BL41" s="160">
        <f t="shared" ref="BL41:BL42" si="84">IFERROR(BK41-BJ41,0)</f>
        <v>0</v>
      </c>
      <c r="BM41" s="158" cm="1">
        <f t="array" ref="BM41">IFERROR(_xlfn.IFS(ABS(BL41)&lt;2,0.5,ABS(BL41)&lt;5,1,ABS(BL41)&lt;50,5,ABS(BL41)&lt;100,10,ABS(BL41)&lt;200,20,ABS(BL41)&lt;500,50,ABS(BL41)&lt;1000,100,ABS(BL41)&lt;10000,1000,ABS(BL41)&lt;100000,10000,ABS(BL41)&lt;10000000,100000,ABS(BL41)&lt;10000000,1000000),0)</f>
        <v>0.5</v>
      </c>
      <c r="BN41" s="168" t="s">
        <v>121</v>
      </c>
    </row>
    <row r="42" spans="1:66" x14ac:dyDescent="0.25">
      <c r="A42" s="49" t="s">
        <v>127</v>
      </c>
      <c r="B42" s="133">
        <f>VLOOKUP(A42,'Wyniki ogólne'!$D$34:$O$129,6,FALSE)</f>
        <v>5</v>
      </c>
      <c r="C42" s="145">
        <f>IF(VLOOKUP(A42,'Wyniki ogólne'!$D$34:$O$129,6,FALSE)="–","–",IF(VLOOKUP(A42,'Wyniki ogólne'!$D$34:$O$129,6,FALSE)&gt;=0,VLOOKUP(A42,'Wyniki ogólne'!$D$34:$O$129,7,FALSE)-VLOOKUP(A42,'Wyniki ogólne'!$D$34:$O$129,6,FALSE),VLOOKUP(A42,'Wyniki ogólne'!$D$34:$O$129,7,FALSE)))</f>
        <v>20</v>
      </c>
      <c r="D42" s="133">
        <f>IF(VLOOKUP(A42,'Wyniki ogólne'!$D$34:$O$129,6,FALSE)="–","–",VLOOKUP(A42,'Wyniki ogólne'!$D$34:$O$129,9,FALSE)-VLOOKUP(A42,'Wyniki ogólne'!$D$34:$O$129,7,FALSE))</f>
        <v>50</v>
      </c>
      <c r="E42" s="133">
        <f>IF(VLOOKUP(A42,'Wyniki ogólne'!$D$34:$O$129,6,FALSE)="–","–",VLOOKUP(A42,'Wyniki ogólne'!$D$34:$O$129,10,FALSE)-VLOOKUP(A42,'Wyniki ogólne'!$D$34:$O$129,9,FALSE))</f>
        <v>20</v>
      </c>
      <c r="F42" s="133">
        <f t="shared" si="59"/>
        <v>5</v>
      </c>
      <c r="G42" s="133">
        <f t="shared" si="60"/>
        <v>25</v>
      </c>
      <c r="H42" s="133">
        <f t="shared" si="61"/>
        <v>75</v>
      </c>
      <c r="I42" s="133">
        <f t="shared" si="62"/>
        <v>95</v>
      </c>
      <c r="J42" s="133">
        <f>IF(VLOOKUP(A42,'Wyniki ogólne'!$D$34:$O$130,4,FALSE)="–",100000000000,VLOOKUP(A42,'Wyniki ogólne'!$D$34:$O$130,4,FALSE))</f>
        <v>100000000000</v>
      </c>
      <c r="K42" s="133">
        <f>IF(VLOOKUP(A42,'Wyniki ogólne'!$D$34:$O$130,8,FALSE)="–",100000000000,VLOOKUP(A42,'Wyniki ogólne'!$D$34:$O$130,8,FALSE))</f>
        <v>50</v>
      </c>
      <c r="L42" s="142">
        <f t="shared" si="63"/>
        <v>50</v>
      </c>
      <c r="M42" s="141">
        <f t="shared" si="64"/>
        <v>0</v>
      </c>
      <c r="N42" s="141">
        <f t="shared" si="65"/>
        <v>100</v>
      </c>
      <c r="O42" s="136">
        <f t="shared" si="66"/>
        <v>10</v>
      </c>
      <c r="P42" s="154" t="s">
        <v>114</v>
      </c>
      <c r="Q42" s="155">
        <v>41</v>
      </c>
      <c r="R42" s="148">
        <f>IFERROR(MIN(B42,J42,K42,'Baza wyników'!AR273),0)</f>
        <v>5</v>
      </c>
      <c r="S42" s="149" cm="1">
        <f t="array" ref="S42">_xlfn.IFS(AND(J42=100000000000,K42=100000000000),IFERROR(MAX(E42,I42,'Baza wyników'!AR317),0),J42=100000000000,IFERROR(MAX(E42,I42,K42,'Baza wyników'!AR317),0),K42=100000000000,IFERROR(MAX(E42,I42,J42,'Baza wyników'!AR317),0),AND(J42&lt;&gt;100000000000,K42&lt;&gt;100000000000),IFERROR(MAX(E42,I42,J42,K42,'Baza wyników'!AR317),0))</f>
        <v>95</v>
      </c>
      <c r="T42" s="160">
        <f t="shared" si="67"/>
        <v>90</v>
      </c>
      <c r="U42" s="158" cm="1">
        <f t="array" ref="U42">IFERROR(_xlfn.IFS(ABS(T42)&lt;2,0.5,ABS(T42)&lt;5,1,ABS(T42)&lt;50,5,ABS(T42)&lt;100,10,ABS(T42)&lt;200,20,ABS(T42)&lt;500,50,ABS(T42)&lt;1000,100,ABS(T42)&lt;10000,1000,ABS(T42)&lt;100000,10000,ABS(T42)&lt;10000000,100000,ABS(T42)&lt;10000000,1000000,ABS(T42)&lt;20000000,2000000,ABS(T42)&lt;30000000,3000000,ABS(T42)&lt;40000000,4000000,ABS(T42)&lt;50000000,5000000,ABS(T42)&lt;60000000,6000000,ABS(T42)&lt;70000000,7000000,ABS(T42)&lt;80000000,8000000,ABS(T42)&lt;90000000,9000000,ABS(T42)&lt;100000000,10000000),0)</f>
        <v>10</v>
      </c>
      <c r="V42" s="156" t="s">
        <v>118</v>
      </c>
      <c r="X42" s="133" t="str">
        <f>_xlfn.IFNA(IF(VLOOKUP(A42,'Wyniki white collar'!$D$34:$O$83,6,FALSE)="–","–", VLOOKUP(A42,'Wyniki white collar'!$D$34:$O$83,6,FALSE)),"brak")</f>
        <v>brak</v>
      </c>
      <c r="Y42" s="145" t="str">
        <f>IF(X42="–","–", _xlfn.IFNA(IF(VLOOKUP(A42,'Wyniki white collar'!$D$34:$O$83,6,FALSE)&gt;=0,VLOOKUP(A42,'Wyniki white collar'!$D$34:$O$83,7,FALSE)-VLOOKUP(A42,'Wyniki white collar'!$D$34:$O$83,6,FALSE),VLOOKUP(A42,'Wyniki white collar'!$D$34:$O$83,7,FALSE)),"brak"))</f>
        <v>brak</v>
      </c>
      <c r="Z42" s="133" t="str">
        <f>IF(X42="–","–", _xlfn.IFNA(VLOOKUP(A42,'Wyniki white collar'!$D$34:$O$83,9,FALSE)-VLOOKUP(A42,'Wyniki white collar'!$D$34:$O$83,7,FALSE),"brak"))</f>
        <v>brak</v>
      </c>
      <c r="AA42" s="133" t="str">
        <f>IF(X42="–","–", _xlfn.IFNA(VLOOKUP(A42,'Wyniki white collar'!$D$34:$O$83,10,FALSE)-VLOOKUP(A42,'Wyniki white collar'!$D$34:$O$83,9,FALSE),"brak"))</f>
        <v>brak</v>
      </c>
      <c r="AB42" s="133">
        <f t="shared" si="57"/>
        <v>0</v>
      </c>
      <c r="AC42" s="133">
        <f t="shared" si="68"/>
        <v>0</v>
      </c>
      <c r="AD42" s="133">
        <f t="shared" si="69"/>
        <v>0</v>
      </c>
      <c r="AE42" s="133">
        <f t="shared" si="70"/>
        <v>0</v>
      </c>
      <c r="AF42" s="133" t="str">
        <f>_xlfn.IFNA(IF(VLOOKUP(A42,'Wyniki white collar'!$D$34:$O$83,4,FALSE)="–",100000000000,VLOOKUP(A42,'Wyniki white collar'!$D$34:$O$83,4,FALSE)),"brak")</f>
        <v>brak</v>
      </c>
      <c r="AG42" s="133" t="str">
        <f>_xlfn.IFNA(IF(VLOOKUP(A42,'Wyniki white collar'!$D$34:$O$83,8,FALSE)="–",100000000000,VLOOKUP(A42,'Wyniki white collar'!$D$34:$O$83,8,FALSE)),"brak")</f>
        <v>brak</v>
      </c>
      <c r="AH42" s="142" t="str">
        <f t="shared" si="71"/>
        <v>brak</v>
      </c>
      <c r="AI42" s="141">
        <f t="shared" si="72"/>
        <v>0</v>
      </c>
      <c r="AJ42" s="141">
        <f t="shared" si="73"/>
        <v>0</v>
      </c>
      <c r="AK42" s="136">
        <f t="shared" si="74"/>
        <v>0</v>
      </c>
      <c r="AL42" s="154" t="s">
        <v>114</v>
      </c>
      <c r="AM42" s="155">
        <v>41</v>
      </c>
      <c r="AN42" s="148">
        <f>IFERROR(MIN(X42,AF42,AG42,'Baza wyników'!AS273),0)</f>
        <v>0</v>
      </c>
      <c r="AO42" s="141" cm="1">
        <f t="array" ref="AO42">_xlfn.IFS(AND(AF42=100000000000,AG42=100000000000),IFERROR(MAX(AA42,AE42,'Baza wyników'!AS317),0),AF42=100000000000,IFERROR(MAX(AA42,AE42,AG42,'Baza wyników'!AS317),0),AG42=100000000000,IFERROR(MAX(AA42,AE42,AF42,'Baza wyników'!AS317),0),AND(AF42&lt;&gt;100000000000,AG42&lt;&gt;100000000000),IFERROR(MAX(AA42,AE42,AF42,AG42,'Baza wyników'!AS317),0))</f>
        <v>0</v>
      </c>
      <c r="AP42" s="160">
        <f t="shared" si="75"/>
        <v>0</v>
      </c>
      <c r="AQ42" s="165" cm="1">
        <f t="array" ref="AQ42">IFERROR(_xlfn.IFS(ABS(AP42)&lt;2,0.5,ABS(AP42)&lt;5,1,ABS(AP42)&lt;50,5,ABS(AP42)&lt;100,10,ABS(AP42)&lt;200,20,ABS(AP42)&lt;500,50,ABS(AP42)&lt;1000,100,ABS(AP42)&lt;10000,1000,ABS(AP42)&lt;100000,10000,ABS(AP42)&lt;10000000,100000,ABS(AP42)&lt;10000000,1000000),0)</f>
        <v>0.5</v>
      </c>
      <c r="AR42" s="164" t="s">
        <v>120</v>
      </c>
      <c r="AT42" s="133" t="str">
        <f>_xlfn.IFNA(IF(VLOOKUP(A42,'Wyniki blue collar'!$D$34:$O$83,6,FALSE)="–","–", VLOOKUP(A42,'Wyniki blue collar'!$D$34:$O$83,6,FALSE)),"brak")</f>
        <v>brak</v>
      </c>
      <c r="AU42" s="145" t="str">
        <f>IF(AT42="–","–", _xlfn.IFNA(IF(VLOOKUP(A42,'Wyniki blue collar'!$D$34:$O$83,6,FALSE)&gt;=0,VLOOKUP(A42,'Wyniki blue collar'!$D$34:$O$83,7,FALSE)-VLOOKUP(A42,'Wyniki blue collar'!$D$34:$O$83,6,FALSE),VLOOKUP(A42,'Wyniki blue collar'!$D$34:$O$83,7,FALSE)),"brak"))</f>
        <v>brak</v>
      </c>
      <c r="AV42" s="133" t="str">
        <f>IF(AT42="–","–", _xlfn.IFNA(VLOOKUP(A42,'Wyniki blue collar'!$D$34:$O$83,9,FALSE)-VLOOKUP(A42,'Wyniki blue collar'!$D$34:$O$83,7,FALSE),"brak"))</f>
        <v>brak</v>
      </c>
      <c r="AW42" s="133" t="str">
        <f>_xlfn.IFNA(VLOOKUP(A42,'Wyniki blue collar'!$D$34:$O$83,10,FALSE)-VLOOKUP(A42,'Wyniki blue collar'!$D$34:$O$83,9,FALSE),"brak")</f>
        <v>brak</v>
      </c>
      <c r="AX42" s="133">
        <f t="shared" si="76"/>
        <v>0</v>
      </c>
      <c r="AY42" s="133">
        <f t="shared" si="77"/>
        <v>0</v>
      </c>
      <c r="AZ42" s="133">
        <f t="shared" si="78"/>
        <v>0</v>
      </c>
      <c r="BA42" s="133">
        <f t="shared" si="79"/>
        <v>0</v>
      </c>
      <c r="BB42" s="133" t="str">
        <f>_xlfn.IFNA(IF(VLOOKUP(A42,'Wyniki blue collar'!$D$34:$O$83,4,FALSE)="–",100000000000,VLOOKUP(A42,'Wyniki blue collar'!$D$34:$O$83,4,FALSE)),"brak")</f>
        <v>brak</v>
      </c>
      <c r="BC42" s="133" t="str">
        <f>_xlfn.IFNA(IF(VLOOKUP(A42,'Wyniki blue collar'!$D$34:$O$83,8,FALSE)="–",100000000000,VLOOKUP(A42,'Wyniki blue collar'!$D$34:$O$83,8,FALSE)),"brak")</f>
        <v>brak</v>
      </c>
      <c r="BD42" s="142" t="str">
        <f t="shared" si="80"/>
        <v>brak</v>
      </c>
      <c r="BE42" s="141">
        <f t="shared" si="81"/>
        <v>0</v>
      </c>
      <c r="BF42" s="141">
        <f t="shared" si="82"/>
        <v>0</v>
      </c>
      <c r="BG42" s="136">
        <f t="shared" si="83"/>
        <v>0</v>
      </c>
      <c r="BH42" s="154" t="s">
        <v>114</v>
      </c>
      <c r="BI42" s="155">
        <v>41</v>
      </c>
      <c r="BJ42" s="148">
        <f>IFERROR(MIN(AT42,BB42,BC42,'Baza wyników'!AT273),0)</f>
        <v>0</v>
      </c>
      <c r="BK42" s="141" cm="1">
        <f t="array" ref="BK42">_xlfn.IFS(AND(BB42=100000000000,BC42=100000000000),IFERROR(MAX(AW42,BA42,'Baza wyników'!AT317),0),BC42=100000000000,IFERROR(MAX(AW42,BA42,BB42,'Baza wyników'!AT317),0),BB42=100000000000,IFERROR(MAX(AW42,BA42,BC42,'Baza wyników'!AT317),0),AND(BB42&lt;&gt;100000000000,BC42&lt;&gt;100000000000),IFERROR(MAX(AW42,BA42,BB42,BC42,'Baza wyników'!AT317),0))</f>
        <v>0</v>
      </c>
      <c r="BL42" s="160">
        <f t="shared" si="84"/>
        <v>0</v>
      </c>
      <c r="BM42" s="158" cm="1">
        <f t="array" ref="BM42">IFERROR(_xlfn.IFS(ABS(BL42)&lt;2,0.5,ABS(BL42)&lt;5,1,ABS(BL42)&lt;50,5,ABS(BL42)&lt;100,10,ABS(BL42)&lt;200,20,ABS(BL42)&lt;500,50,ABS(BL42)&lt;1000,100,ABS(BL42)&lt;10000,1000,ABS(BL42)&lt;100000,10000,ABS(BL42)&lt;10000000,100000,ABS(BL42)&lt;10000000,1000000),0)</f>
        <v>0.5</v>
      </c>
      <c r="BN42" s="168" t="s">
        <v>121</v>
      </c>
    </row>
  </sheetData>
  <autoFilter ref="B1:N40" xr:uid="{367854BD-0EC5-4C19-888D-58B82E8EF2E1}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0F779-CBCC-4457-9EEA-003D1410E864}">
  <sheetPr codeName="Arkusz2">
    <tabColor rgb="FFB4DE86"/>
  </sheetPr>
  <dimension ref="A1:H41"/>
  <sheetViews>
    <sheetView showGridLines="0" showRowColHeaders="0" zoomScaleNormal="100" workbookViewId="0">
      <pane ySplit="4" topLeftCell="A5" activePane="bottomLeft" state="frozen"/>
      <selection pane="bottomLeft" activeCell="B3" sqref="B3:E3"/>
    </sheetView>
  </sheetViews>
  <sheetFormatPr defaultColWidth="0" defaultRowHeight="15" customHeight="1" zeroHeight="1" x14ac:dyDescent="0.25"/>
  <cols>
    <col min="1" max="1" width="6.7109375" style="17" customWidth="1"/>
    <col min="2" max="2" width="21" style="17" customWidth="1"/>
    <col min="3" max="3" width="47.42578125" style="17" customWidth="1"/>
    <col min="4" max="5" width="17.5703125" style="17" customWidth="1"/>
    <col min="6" max="6" width="6.28515625" style="17" customWidth="1"/>
    <col min="7" max="8" width="0" style="17" hidden="1" customWidth="1"/>
    <col min="9" max="16384" width="9.140625" style="17" hidden="1"/>
  </cols>
  <sheetData>
    <row r="1" spans="1:6" ht="12" customHeight="1" x14ac:dyDescent="0.25">
      <c r="B1" s="66"/>
      <c r="C1" s="25"/>
      <c r="D1" s="67"/>
      <c r="E1" s="67"/>
    </row>
    <row r="2" spans="1:6" ht="36" customHeight="1" x14ac:dyDescent="0.25">
      <c r="B2" s="66"/>
      <c r="C2" s="25"/>
      <c r="D2" s="67"/>
      <c r="E2" s="67"/>
    </row>
    <row r="3" spans="1:6" ht="75" customHeight="1" x14ac:dyDescent="0.25">
      <c r="A3" s="18"/>
      <c r="B3" s="282" t="s">
        <v>241</v>
      </c>
      <c r="C3" s="283"/>
      <c r="D3" s="283"/>
      <c r="E3" s="283"/>
      <c r="F3" s="68"/>
    </row>
    <row r="4" spans="1:6" ht="24.95" customHeight="1" x14ac:dyDescent="0.25">
      <c r="A4" s="18"/>
      <c r="B4" s="98"/>
      <c r="C4" s="99" t="s">
        <v>42</v>
      </c>
      <c r="D4" s="100" t="s">
        <v>10</v>
      </c>
      <c r="E4" s="100" t="s">
        <v>72</v>
      </c>
      <c r="F4" s="18"/>
    </row>
    <row r="5" spans="1:6" ht="24.95" customHeight="1" x14ac:dyDescent="0.25">
      <c r="B5" s="113"/>
      <c r="C5" s="114" t="s">
        <v>32</v>
      </c>
      <c r="D5" s="115">
        <v>237</v>
      </c>
      <c r="E5" s="116">
        <v>1</v>
      </c>
    </row>
    <row r="6" spans="1:6" ht="21" customHeight="1" x14ac:dyDescent="0.25">
      <c r="B6" s="279" t="s">
        <v>44</v>
      </c>
      <c r="C6" s="101" t="s">
        <v>21</v>
      </c>
      <c r="D6" s="102">
        <v>143</v>
      </c>
      <c r="E6" s="255">
        <f t="shared" ref="E6:E39" si="0">D6/$D$5</f>
        <v>0.6033755274261603</v>
      </c>
      <c r="F6" s="69"/>
    </row>
    <row r="7" spans="1:6" ht="21" customHeight="1" x14ac:dyDescent="0.25">
      <c r="B7" s="280"/>
      <c r="C7" s="101" t="s">
        <v>20</v>
      </c>
      <c r="D7" s="102">
        <v>67</v>
      </c>
      <c r="E7" s="255">
        <f t="shared" si="0"/>
        <v>0.28270042194092826</v>
      </c>
    </row>
    <row r="8" spans="1:6" ht="21" customHeight="1" x14ac:dyDescent="0.25">
      <c r="B8" s="281"/>
      <c r="C8" s="76" t="s">
        <v>22</v>
      </c>
      <c r="D8" s="77">
        <v>27</v>
      </c>
      <c r="E8" s="256">
        <f t="shared" si="0"/>
        <v>0.11392405063291139</v>
      </c>
    </row>
    <row r="9" spans="1:6" ht="21" customHeight="1" x14ac:dyDescent="0.25">
      <c r="B9" s="279" t="s">
        <v>50</v>
      </c>
      <c r="C9" s="101" t="s">
        <v>18</v>
      </c>
      <c r="D9" s="102">
        <v>20</v>
      </c>
      <c r="E9" s="255">
        <f>D9/$D$5</f>
        <v>8.4388185654008435E-2</v>
      </c>
    </row>
    <row r="10" spans="1:6" ht="21" customHeight="1" x14ac:dyDescent="0.25">
      <c r="B10" s="280"/>
      <c r="C10" s="101" t="s">
        <v>5</v>
      </c>
      <c r="D10" s="102">
        <v>82</v>
      </c>
      <c r="E10" s="255">
        <f>D10/$D$5</f>
        <v>0.34599156118143459</v>
      </c>
    </row>
    <row r="11" spans="1:6" ht="21" customHeight="1" x14ac:dyDescent="0.25">
      <c r="B11" s="280"/>
      <c r="C11" s="101" t="s">
        <v>6</v>
      </c>
      <c r="D11" s="102">
        <v>57</v>
      </c>
      <c r="E11" s="255">
        <f>D11/$D$5</f>
        <v>0.24050632911392406</v>
      </c>
    </row>
    <row r="12" spans="1:6" ht="21" customHeight="1" x14ac:dyDescent="0.25">
      <c r="B12" s="281"/>
      <c r="C12" s="76" t="s">
        <v>7</v>
      </c>
      <c r="D12" s="77">
        <v>78</v>
      </c>
      <c r="E12" s="256">
        <f>D12/$D$5</f>
        <v>0.32911392405063289</v>
      </c>
    </row>
    <row r="13" spans="1:6" ht="21" customHeight="1" x14ac:dyDescent="0.25">
      <c r="B13" s="279" t="s">
        <v>41</v>
      </c>
      <c r="C13" s="101" t="s">
        <v>23</v>
      </c>
      <c r="D13" s="102">
        <v>123</v>
      </c>
      <c r="E13" s="255">
        <f t="shared" si="0"/>
        <v>0.51898734177215189</v>
      </c>
      <c r="F13" s="70"/>
    </row>
    <row r="14" spans="1:6" ht="21" customHeight="1" x14ac:dyDescent="0.25">
      <c r="B14" s="281"/>
      <c r="C14" s="76" t="s">
        <v>24</v>
      </c>
      <c r="D14" s="77">
        <v>114</v>
      </c>
      <c r="E14" s="256">
        <f t="shared" si="0"/>
        <v>0.48101265822784811</v>
      </c>
      <c r="F14" s="70"/>
    </row>
    <row r="15" spans="1:6" ht="35.1" customHeight="1" x14ac:dyDescent="0.25">
      <c r="A15" s="45"/>
      <c r="B15" s="284" t="s">
        <v>37</v>
      </c>
      <c r="C15" s="103" t="s">
        <v>63</v>
      </c>
      <c r="D15" s="104">
        <v>51</v>
      </c>
      <c r="E15" s="255">
        <f t="shared" si="0"/>
        <v>0.21518987341772153</v>
      </c>
      <c r="F15" s="71"/>
    </row>
    <row r="16" spans="1:6" ht="35.1" customHeight="1" x14ac:dyDescent="0.25">
      <c r="A16" s="45"/>
      <c r="B16" s="285"/>
      <c r="C16" s="103" t="s">
        <v>64</v>
      </c>
      <c r="D16" s="104">
        <v>30</v>
      </c>
      <c r="E16" s="255">
        <f t="shared" si="0"/>
        <v>0.12658227848101267</v>
      </c>
      <c r="F16" s="72"/>
    </row>
    <row r="17" spans="1:6" ht="35.1" customHeight="1" x14ac:dyDescent="0.25">
      <c r="A17" s="45"/>
      <c r="B17" s="285"/>
      <c r="C17" s="103" t="s">
        <v>65</v>
      </c>
      <c r="D17" s="104">
        <v>57</v>
      </c>
      <c r="E17" s="255">
        <f t="shared" si="0"/>
        <v>0.24050632911392406</v>
      </c>
      <c r="F17" s="72"/>
    </row>
    <row r="18" spans="1:6" ht="35.1" customHeight="1" x14ac:dyDescent="0.25">
      <c r="A18" s="45"/>
      <c r="B18" s="285"/>
      <c r="C18" s="105" t="s">
        <v>66</v>
      </c>
      <c r="D18" s="104">
        <v>29</v>
      </c>
      <c r="E18" s="255">
        <f t="shared" si="0"/>
        <v>0.12236286919831224</v>
      </c>
      <c r="F18" s="72"/>
    </row>
    <row r="19" spans="1:6" ht="35.1" customHeight="1" x14ac:dyDescent="0.25">
      <c r="A19" s="45"/>
      <c r="B19" s="286"/>
      <c r="C19" s="78" t="s">
        <v>67</v>
      </c>
      <c r="D19" s="79">
        <v>70</v>
      </c>
      <c r="E19" s="256">
        <f t="shared" si="0"/>
        <v>0.29535864978902954</v>
      </c>
      <c r="F19" s="72"/>
    </row>
    <row r="20" spans="1:6" ht="21" customHeight="1" x14ac:dyDescent="0.25">
      <c r="B20" s="279" t="s">
        <v>38</v>
      </c>
      <c r="C20" s="101" t="s">
        <v>14</v>
      </c>
      <c r="D20" s="102">
        <v>27</v>
      </c>
      <c r="E20" s="255">
        <f t="shared" si="0"/>
        <v>0.11392405063291139</v>
      </c>
      <c r="F20" s="51"/>
    </row>
    <row r="21" spans="1:6" ht="21" customHeight="1" x14ac:dyDescent="0.25">
      <c r="B21" s="280"/>
      <c r="C21" s="101" t="s">
        <v>16</v>
      </c>
      <c r="D21" s="102">
        <v>24</v>
      </c>
      <c r="E21" s="255">
        <f t="shared" si="0"/>
        <v>0.10126582278481013</v>
      </c>
      <c r="F21" s="51"/>
    </row>
    <row r="22" spans="1:6" ht="21" customHeight="1" x14ac:dyDescent="0.25">
      <c r="B22" s="280"/>
      <c r="C22" s="101" t="s">
        <v>12</v>
      </c>
      <c r="D22" s="102">
        <v>40</v>
      </c>
      <c r="E22" s="255">
        <f t="shared" si="0"/>
        <v>0.16877637130801687</v>
      </c>
      <c r="F22" s="51"/>
    </row>
    <row r="23" spans="1:6" ht="21" customHeight="1" x14ac:dyDescent="0.25">
      <c r="B23" s="280"/>
      <c r="C23" s="101" t="s">
        <v>17</v>
      </c>
      <c r="D23" s="102">
        <v>19</v>
      </c>
      <c r="E23" s="255">
        <f t="shared" si="0"/>
        <v>8.0168776371308023E-2</v>
      </c>
      <c r="F23" s="51"/>
    </row>
    <row r="24" spans="1:6" ht="21" customHeight="1" x14ac:dyDescent="0.25">
      <c r="B24" s="280"/>
      <c r="C24" s="101" t="s">
        <v>83</v>
      </c>
      <c r="D24" s="102">
        <v>20</v>
      </c>
      <c r="E24" s="255">
        <f t="shared" si="0"/>
        <v>8.4388185654008435E-2</v>
      </c>
      <c r="F24" s="51"/>
    </row>
    <row r="25" spans="1:6" ht="21" customHeight="1" x14ac:dyDescent="0.25">
      <c r="B25" s="280"/>
      <c r="C25" s="101" t="s">
        <v>15</v>
      </c>
      <c r="D25" s="102">
        <v>33</v>
      </c>
      <c r="E25" s="255">
        <f t="shared" si="0"/>
        <v>0.13924050632911392</v>
      </c>
      <c r="F25" s="51"/>
    </row>
    <row r="26" spans="1:6" ht="21" customHeight="1" x14ac:dyDescent="0.25">
      <c r="B26" s="280"/>
      <c r="C26" s="101" t="s">
        <v>13</v>
      </c>
      <c r="D26" s="102">
        <v>11</v>
      </c>
      <c r="E26" s="255">
        <f t="shared" si="0"/>
        <v>4.6413502109704644E-2</v>
      </c>
      <c r="F26" s="51"/>
    </row>
    <row r="27" spans="1:6" ht="21" customHeight="1" x14ac:dyDescent="0.25">
      <c r="B27" s="280"/>
      <c r="C27" s="101" t="s">
        <v>11</v>
      </c>
      <c r="D27" s="102">
        <v>27</v>
      </c>
      <c r="E27" s="255">
        <f t="shared" si="0"/>
        <v>0.11392405063291139</v>
      </c>
      <c r="F27" s="51"/>
    </row>
    <row r="28" spans="1:6" ht="21" customHeight="1" x14ac:dyDescent="0.25">
      <c r="B28" s="281"/>
      <c r="C28" s="76" t="s">
        <v>47</v>
      </c>
      <c r="D28" s="77">
        <v>36</v>
      </c>
      <c r="E28" s="255">
        <f t="shared" si="0"/>
        <v>0.15189873417721519</v>
      </c>
      <c r="F28" s="51"/>
    </row>
    <row r="29" spans="1:6" ht="21" customHeight="1" x14ac:dyDescent="0.25">
      <c r="B29" s="279" t="s">
        <v>39</v>
      </c>
      <c r="C29" s="120" t="s">
        <v>207</v>
      </c>
      <c r="D29" s="121">
        <v>13</v>
      </c>
      <c r="E29" s="257">
        <f t="shared" si="0"/>
        <v>5.4852320675105488E-2</v>
      </c>
      <c r="F29" s="106"/>
    </row>
    <row r="30" spans="1:6" ht="21" customHeight="1" x14ac:dyDescent="0.25">
      <c r="B30" s="280"/>
      <c r="C30" s="101" t="s">
        <v>54</v>
      </c>
      <c r="D30" s="102">
        <v>13</v>
      </c>
      <c r="E30" s="255">
        <f t="shared" si="0"/>
        <v>5.4852320675105488E-2</v>
      </c>
      <c r="F30" s="106"/>
    </row>
    <row r="31" spans="1:6" ht="21" customHeight="1" x14ac:dyDescent="0.25">
      <c r="B31" s="280"/>
      <c r="C31" s="101" t="s">
        <v>46</v>
      </c>
      <c r="D31" s="102">
        <v>15</v>
      </c>
      <c r="E31" s="255">
        <f t="shared" si="0"/>
        <v>6.3291139240506333E-2</v>
      </c>
      <c r="F31" s="42"/>
    </row>
    <row r="32" spans="1:6" ht="21" customHeight="1" x14ac:dyDescent="0.25">
      <c r="B32" s="280"/>
      <c r="C32" s="101" t="s">
        <v>138</v>
      </c>
      <c r="D32" s="102">
        <v>34</v>
      </c>
      <c r="E32" s="255">
        <f t="shared" si="0"/>
        <v>0.14345991561181434</v>
      </c>
      <c r="F32" s="42"/>
    </row>
    <row r="33" spans="2:6" ht="21" customHeight="1" x14ac:dyDescent="0.25">
      <c r="B33" s="280"/>
      <c r="C33" s="101" t="s">
        <v>88</v>
      </c>
      <c r="D33" s="102">
        <v>16</v>
      </c>
      <c r="E33" s="255">
        <f t="shared" si="0"/>
        <v>6.7510548523206745E-2</v>
      </c>
      <c r="F33" s="42"/>
    </row>
    <row r="34" spans="2:6" ht="21" customHeight="1" x14ac:dyDescent="0.25">
      <c r="B34" s="280"/>
      <c r="C34" s="101" t="s">
        <v>51</v>
      </c>
      <c r="D34" s="102">
        <v>12</v>
      </c>
      <c r="E34" s="255">
        <f t="shared" si="0"/>
        <v>5.0632911392405063E-2</v>
      </c>
      <c r="F34" s="42"/>
    </row>
    <row r="35" spans="2:6" ht="21" customHeight="1" x14ac:dyDescent="0.25">
      <c r="B35" s="280"/>
      <c r="C35" s="101" t="s">
        <v>53</v>
      </c>
      <c r="D35" s="102">
        <v>15</v>
      </c>
      <c r="E35" s="255">
        <f t="shared" si="0"/>
        <v>6.3291139240506333E-2</v>
      </c>
      <c r="F35" s="42"/>
    </row>
    <row r="36" spans="2:6" ht="21" customHeight="1" x14ac:dyDescent="0.25">
      <c r="B36" s="280"/>
      <c r="C36" s="101" t="s">
        <v>52</v>
      </c>
      <c r="D36" s="102">
        <v>21</v>
      </c>
      <c r="E36" s="255">
        <f t="shared" si="0"/>
        <v>8.8607594936708861E-2</v>
      </c>
      <c r="F36" s="42"/>
    </row>
    <row r="37" spans="2:6" ht="21" customHeight="1" x14ac:dyDescent="0.25">
      <c r="B37" s="280"/>
      <c r="C37" s="101" t="s">
        <v>136</v>
      </c>
      <c r="D37" s="102">
        <v>17</v>
      </c>
      <c r="E37" s="255">
        <f t="shared" si="0"/>
        <v>7.1729957805907171E-2</v>
      </c>
    </row>
    <row r="38" spans="2:6" ht="21" customHeight="1" x14ac:dyDescent="0.25">
      <c r="B38" s="280"/>
      <c r="C38" s="101" t="s">
        <v>45</v>
      </c>
      <c r="D38" s="102">
        <v>14</v>
      </c>
      <c r="E38" s="255">
        <f t="shared" si="0"/>
        <v>5.9071729957805907E-2</v>
      </c>
    </row>
    <row r="39" spans="2:6" ht="21" customHeight="1" x14ac:dyDescent="0.25">
      <c r="B39" s="281"/>
      <c r="C39" s="76" t="s">
        <v>26</v>
      </c>
      <c r="D39" s="77">
        <v>67</v>
      </c>
      <c r="E39" s="256">
        <f t="shared" si="0"/>
        <v>0.28270042194092826</v>
      </c>
    </row>
    <row r="40" spans="2:6" ht="21" customHeight="1" x14ac:dyDescent="0.25"/>
    <row r="41" spans="2:6" ht="21" hidden="1" customHeight="1" x14ac:dyDescent="0.25"/>
  </sheetData>
  <sheetProtection algorithmName="SHA-512" hashValue="XScWYzfyX5Oug5wjTgHjiFwhHSdmM1LFgMQAv0nc1Ss1yCL6ADuxL6f2feSvy5aYeQDxi06VxSGbzTErDJwsCg==" saltValue="RIapQ1B3e/51WTiQ4bTUwg==" spinCount="100000" sheet="1" formatCells="0" formatColumns="0" formatRows="0" insertColumns="0" insertRows="0" insertHyperlinks="0" deleteColumns="0" deleteRows="0" sort="0" autoFilter="0" pivotTables="0"/>
  <mergeCells count="7">
    <mergeCell ref="B29:B39"/>
    <mergeCell ref="B3:E3"/>
    <mergeCell ref="B6:B8"/>
    <mergeCell ref="B9:B12"/>
    <mergeCell ref="B13:B14"/>
    <mergeCell ref="B15:B19"/>
    <mergeCell ref="B20:B2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7A478-82F2-4C09-A400-6EEC16008239}">
  <sheetPr codeName="Arkusz5">
    <tabColor rgb="FFB4DE86"/>
  </sheetPr>
  <dimension ref="A1:J241"/>
  <sheetViews>
    <sheetView showGridLines="0" showRowColHeaders="0" zoomScaleNormal="100" workbookViewId="0">
      <pane ySplit="3" topLeftCell="A4" activePane="bottomLeft" state="frozen"/>
      <selection activeCell="B3" sqref="B3:E3"/>
      <selection pane="bottomLeft" activeCell="B2" sqref="B2:I2"/>
    </sheetView>
  </sheetViews>
  <sheetFormatPr defaultColWidth="0" defaultRowHeight="15" customHeight="1" zeroHeight="1" x14ac:dyDescent="0.25"/>
  <cols>
    <col min="1" max="1" width="6.7109375" style="17" customWidth="1"/>
    <col min="2" max="2" width="5.7109375" style="18" customWidth="1"/>
    <col min="3" max="3" width="63.5703125" style="18" customWidth="1"/>
    <col min="4" max="4" width="21.85546875" style="18" bestFit="1" customWidth="1"/>
    <col min="5" max="5" width="12" style="17" customWidth="1"/>
    <col min="6" max="6" width="38" style="17" customWidth="1"/>
    <col min="7" max="7" width="30.42578125" style="17" customWidth="1"/>
    <col min="8" max="8" width="17.5703125" style="17" customWidth="1"/>
    <col min="9" max="9" width="13.85546875" style="17" customWidth="1"/>
    <col min="10" max="10" width="5.7109375" style="17" customWidth="1"/>
    <col min="11" max="16384" width="9.140625" style="17" hidden="1"/>
  </cols>
  <sheetData>
    <row r="1" spans="1:9" ht="48" customHeight="1" x14ac:dyDescent="0.25">
      <c r="A1" s="16"/>
    </row>
    <row r="2" spans="1:9" ht="50.1" customHeight="1" x14ac:dyDescent="0.25">
      <c r="A2" s="16"/>
      <c r="B2" s="287" t="s">
        <v>244</v>
      </c>
      <c r="C2" s="287"/>
      <c r="D2" s="287"/>
      <c r="E2" s="287"/>
      <c r="F2" s="287"/>
      <c r="G2" s="287"/>
      <c r="H2" s="287"/>
      <c r="I2" s="287"/>
    </row>
    <row r="3" spans="1:9" s="19" customFormat="1" ht="28.5" customHeight="1" x14ac:dyDescent="0.25">
      <c r="A3" s="73"/>
      <c r="B3" s="241" t="s">
        <v>89</v>
      </c>
      <c r="C3" s="242" t="s">
        <v>36</v>
      </c>
      <c r="D3" s="243" t="s">
        <v>38</v>
      </c>
      <c r="E3" s="244" t="s">
        <v>37</v>
      </c>
      <c r="F3" s="242" t="s">
        <v>39</v>
      </c>
      <c r="G3" s="242" t="s">
        <v>40</v>
      </c>
      <c r="H3" s="242" t="s">
        <v>44</v>
      </c>
      <c r="I3" s="242" t="s">
        <v>41</v>
      </c>
    </row>
    <row r="4" spans="1:9" s="19" customFormat="1" ht="21" customHeight="1" x14ac:dyDescent="0.25">
      <c r="A4" s="73"/>
      <c r="B4" s="239">
        <v>1</v>
      </c>
      <c r="C4" s="19" t="s">
        <v>143</v>
      </c>
      <c r="D4" s="19" t="s">
        <v>11</v>
      </c>
      <c r="E4" s="19" t="s">
        <v>208</v>
      </c>
      <c r="F4" s="19" t="s">
        <v>209</v>
      </c>
      <c r="G4" s="19" t="s">
        <v>242</v>
      </c>
      <c r="H4" s="19" t="s">
        <v>210</v>
      </c>
      <c r="I4" s="19" t="s">
        <v>211</v>
      </c>
    </row>
    <row r="5" spans="1:9" s="19" customFormat="1" ht="21" customHeight="1" x14ac:dyDescent="0.25">
      <c r="A5" s="73"/>
      <c r="B5" s="239">
        <v>2</v>
      </c>
      <c r="C5" s="19" t="s">
        <v>143</v>
      </c>
      <c r="D5" s="19" t="s">
        <v>17</v>
      </c>
      <c r="E5" s="19" t="s">
        <v>212</v>
      </c>
      <c r="F5" s="19" t="s">
        <v>52</v>
      </c>
      <c r="G5" s="19" t="s">
        <v>243</v>
      </c>
      <c r="H5" s="19" t="s">
        <v>213</v>
      </c>
      <c r="I5" s="19" t="s">
        <v>214</v>
      </c>
    </row>
    <row r="6" spans="1:9" s="19" customFormat="1" ht="21" customHeight="1" x14ac:dyDescent="0.25">
      <c r="A6" s="73"/>
      <c r="B6" s="239">
        <v>3</v>
      </c>
      <c r="C6" s="19" t="s">
        <v>143</v>
      </c>
      <c r="D6" s="19" t="s">
        <v>17</v>
      </c>
      <c r="E6" s="19" t="s">
        <v>212</v>
      </c>
      <c r="F6" s="19" t="s">
        <v>51</v>
      </c>
      <c r="G6" s="19" t="s">
        <v>242</v>
      </c>
      <c r="H6" s="19" t="s">
        <v>213</v>
      </c>
      <c r="I6" s="19" t="s">
        <v>214</v>
      </c>
    </row>
    <row r="7" spans="1:9" s="19" customFormat="1" ht="21" customHeight="1" x14ac:dyDescent="0.25">
      <c r="A7" s="73"/>
      <c r="B7" s="239">
        <v>4</v>
      </c>
      <c r="C7" s="19" t="s">
        <v>143</v>
      </c>
      <c r="D7" s="19" t="s">
        <v>15</v>
      </c>
      <c r="E7" s="19" t="s">
        <v>215</v>
      </c>
      <c r="F7" s="19" t="s">
        <v>207</v>
      </c>
      <c r="G7" s="19" t="s">
        <v>216</v>
      </c>
      <c r="H7" s="19" t="s">
        <v>217</v>
      </c>
      <c r="I7" s="19" t="s">
        <v>211</v>
      </c>
    </row>
    <row r="8" spans="1:9" s="19" customFormat="1" ht="21" customHeight="1" x14ac:dyDescent="0.25">
      <c r="A8" s="73"/>
      <c r="B8" s="239">
        <v>5</v>
      </c>
      <c r="C8" s="19" t="s">
        <v>143</v>
      </c>
      <c r="D8" s="19" t="s">
        <v>11</v>
      </c>
      <c r="E8" s="19" t="s">
        <v>208</v>
      </c>
      <c r="F8" s="19" t="s">
        <v>218</v>
      </c>
      <c r="G8" s="19" t="s">
        <v>216</v>
      </c>
      <c r="H8" s="19" t="s">
        <v>213</v>
      </c>
      <c r="I8" s="19" t="s">
        <v>211</v>
      </c>
    </row>
    <row r="9" spans="1:9" s="19" customFormat="1" ht="21" customHeight="1" x14ac:dyDescent="0.25">
      <c r="A9" s="73"/>
      <c r="B9" s="239">
        <v>6</v>
      </c>
      <c r="C9" s="19" t="s">
        <v>143</v>
      </c>
      <c r="D9" s="19" t="s">
        <v>12</v>
      </c>
      <c r="E9" s="19" t="s">
        <v>219</v>
      </c>
      <c r="F9" s="19" t="s">
        <v>45</v>
      </c>
      <c r="G9" s="19" t="s">
        <v>216</v>
      </c>
      <c r="H9" s="19" t="s">
        <v>213</v>
      </c>
      <c r="I9" s="19" t="s">
        <v>214</v>
      </c>
    </row>
    <row r="10" spans="1:9" s="19" customFormat="1" ht="21" customHeight="1" x14ac:dyDescent="0.25">
      <c r="A10" s="73"/>
      <c r="B10" s="239">
        <v>7</v>
      </c>
      <c r="C10" s="19" t="s">
        <v>143</v>
      </c>
      <c r="D10" s="19" t="s">
        <v>220</v>
      </c>
      <c r="E10" s="19" t="s">
        <v>221</v>
      </c>
      <c r="F10" s="19" t="s">
        <v>218</v>
      </c>
      <c r="G10" s="19" t="s">
        <v>243</v>
      </c>
      <c r="H10" s="19" t="s">
        <v>213</v>
      </c>
      <c r="I10" s="19" t="s">
        <v>211</v>
      </c>
    </row>
    <row r="11" spans="1:9" s="19" customFormat="1" ht="21" customHeight="1" x14ac:dyDescent="0.25">
      <c r="A11" s="73"/>
      <c r="B11" s="239">
        <v>8</v>
      </c>
      <c r="C11" s="19" t="s">
        <v>143</v>
      </c>
      <c r="D11" s="19" t="s">
        <v>14</v>
      </c>
      <c r="E11" s="19" t="s">
        <v>208</v>
      </c>
      <c r="F11" s="19" t="s">
        <v>207</v>
      </c>
      <c r="G11" s="19" t="s">
        <v>242</v>
      </c>
      <c r="H11" s="19" t="s">
        <v>213</v>
      </c>
      <c r="I11" s="19" t="s">
        <v>214</v>
      </c>
    </row>
    <row r="12" spans="1:9" s="19" customFormat="1" ht="21" customHeight="1" x14ac:dyDescent="0.25">
      <c r="A12" s="73"/>
      <c r="B12" s="239">
        <v>9</v>
      </c>
      <c r="C12" s="19" t="s">
        <v>143</v>
      </c>
      <c r="D12" s="19" t="s">
        <v>12</v>
      </c>
      <c r="E12" s="19" t="s">
        <v>219</v>
      </c>
      <c r="F12" s="19" t="s">
        <v>218</v>
      </c>
      <c r="G12" s="19" t="s">
        <v>243</v>
      </c>
      <c r="H12" s="19" t="s">
        <v>210</v>
      </c>
      <c r="I12" s="19" t="s">
        <v>211</v>
      </c>
    </row>
    <row r="13" spans="1:9" s="19" customFormat="1" ht="21" customHeight="1" x14ac:dyDescent="0.25">
      <c r="A13" s="73"/>
      <c r="B13" s="239">
        <v>10</v>
      </c>
      <c r="C13" s="19" t="s">
        <v>143</v>
      </c>
      <c r="D13" s="19" t="s">
        <v>12</v>
      </c>
      <c r="E13" s="19" t="s">
        <v>219</v>
      </c>
      <c r="F13" s="19" t="s">
        <v>222</v>
      </c>
      <c r="G13" s="19" t="s">
        <v>242</v>
      </c>
      <c r="H13" s="19" t="s">
        <v>217</v>
      </c>
      <c r="I13" s="19" t="s">
        <v>214</v>
      </c>
    </row>
    <row r="14" spans="1:9" s="19" customFormat="1" ht="21" customHeight="1" x14ac:dyDescent="0.25">
      <c r="A14" s="73"/>
      <c r="B14" s="239">
        <v>11</v>
      </c>
      <c r="C14" s="19" t="s">
        <v>143</v>
      </c>
      <c r="D14" s="19" t="s">
        <v>83</v>
      </c>
      <c r="E14" s="19" t="s">
        <v>221</v>
      </c>
      <c r="F14" s="19" t="s">
        <v>88</v>
      </c>
      <c r="G14" s="19" t="s">
        <v>216</v>
      </c>
      <c r="H14" s="19" t="s">
        <v>217</v>
      </c>
      <c r="I14" s="19" t="s">
        <v>211</v>
      </c>
    </row>
    <row r="15" spans="1:9" s="19" customFormat="1" ht="21" customHeight="1" x14ac:dyDescent="0.25">
      <c r="A15" s="73"/>
      <c r="B15" s="239">
        <v>12</v>
      </c>
      <c r="C15" s="19" t="s">
        <v>143</v>
      </c>
      <c r="D15" s="19" t="s">
        <v>17</v>
      </c>
      <c r="E15" s="19" t="s">
        <v>212</v>
      </c>
      <c r="F15" s="19" t="s">
        <v>88</v>
      </c>
      <c r="G15" s="19" t="s">
        <v>216</v>
      </c>
      <c r="H15" s="19" t="s">
        <v>217</v>
      </c>
      <c r="I15" s="19" t="s">
        <v>211</v>
      </c>
    </row>
    <row r="16" spans="1:9" s="19" customFormat="1" ht="21" customHeight="1" x14ac:dyDescent="0.25">
      <c r="A16" s="73"/>
      <c r="B16" s="239">
        <v>13</v>
      </c>
      <c r="C16" s="19" t="s">
        <v>143</v>
      </c>
      <c r="D16" s="19" t="s">
        <v>17</v>
      </c>
      <c r="E16" s="19" t="s">
        <v>212</v>
      </c>
      <c r="F16" s="19" t="s">
        <v>52</v>
      </c>
      <c r="G16" s="19" t="s">
        <v>243</v>
      </c>
      <c r="H16" s="19" t="s">
        <v>213</v>
      </c>
      <c r="I16" s="19" t="s">
        <v>214</v>
      </c>
    </row>
    <row r="17" spans="1:9" s="19" customFormat="1" ht="21" customHeight="1" x14ac:dyDescent="0.25">
      <c r="A17" s="73"/>
      <c r="B17" s="239">
        <v>14</v>
      </c>
      <c r="C17" s="19" t="s">
        <v>143</v>
      </c>
      <c r="D17" s="19" t="s">
        <v>83</v>
      </c>
      <c r="E17" s="19" t="s">
        <v>221</v>
      </c>
      <c r="F17" s="19" t="s">
        <v>45</v>
      </c>
      <c r="G17" s="19" t="s">
        <v>243</v>
      </c>
      <c r="H17" s="19" t="s">
        <v>213</v>
      </c>
      <c r="I17" s="19" t="s">
        <v>211</v>
      </c>
    </row>
    <row r="18" spans="1:9" s="19" customFormat="1" ht="21" customHeight="1" x14ac:dyDescent="0.25">
      <c r="A18" s="73"/>
      <c r="B18" s="239">
        <v>15</v>
      </c>
      <c r="C18" s="19" t="s">
        <v>143</v>
      </c>
      <c r="D18" s="19" t="s">
        <v>16</v>
      </c>
      <c r="E18" s="19" t="s">
        <v>215</v>
      </c>
      <c r="F18" s="19" t="s">
        <v>45</v>
      </c>
      <c r="G18" s="19" t="s">
        <v>216</v>
      </c>
      <c r="H18" s="19" t="s">
        <v>213</v>
      </c>
      <c r="I18" s="19" t="s">
        <v>214</v>
      </c>
    </row>
    <row r="19" spans="1:9" s="19" customFormat="1" ht="21" customHeight="1" x14ac:dyDescent="0.25">
      <c r="A19" s="73"/>
      <c r="B19" s="239">
        <v>16</v>
      </c>
      <c r="C19" s="19" t="s">
        <v>143</v>
      </c>
      <c r="D19" s="19" t="s">
        <v>12</v>
      </c>
      <c r="E19" s="19" t="s">
        <v>219</v>
      </c>
      <c r="F19" s="19" t="s">
        <v>223</v>
      </c>
      <c r="G19" s="19" t="s">
        <v>216</v>
      </c>
      <c r="H19" s="19" t="s">
        <v>217</v>
      </c>
      <c r="I19" s="19" t="s">
        <v>211</v>
      </c>
    </row>
    <row r="20" spans="1:9" s="19" customFormat="1" ht="21" customHeight="1" x14ac:dyDescent="0.25">
      <c r="A20" s="73"/>
      <c r="B20" s="239">
        <v>17</v>
      </c>
      <c r="C20" s="19" t="s">
        <v>143</v>
      </c>
      <c r="D20" s="19" t="s">
        <v>12</v>
      </c>
      <c r="E20" s="19" t="s">
        <v>219</v>
      </c>
      <c r="F20" s="19" t="s">
        <v>223</v>
      </c>
      <c r="G20" s="19" t="s">
        <v>216</v>
      </c>
      <c r="H20" s="19" t="s">
        <v>217</v>
      </c>
      <c r="I20" s="19" t="s">
        <v>211</v>
      </c>
    </row>
    <row r="21" spans="1:9" s="19" customFormat="1" ht="21" customHeight="1" x14ac:dyDescent="0.25">
      <c r="A21" s="73"/>
      <c r="B21" s="239">
        <v>18</v>
      </c>
      <c r="C21" s="19" t="s">
        <v>143</v>
      </c>
      <c r="D21" s="19" t="s">
        <v>83</v>
      </c>
      <c r="E21" s="19" t="s">
        <v>221</v>
      </c>
      <c r="F21" s="19" t="s">
        <v>207</v>
      </c>
      <c r="G21" s="19" t="s">
        <v>242</v>
      </c>
      <c r="H21" s="19" t="s">
        <v>213</v>
      </c>
      <c r="I21" s="19" t="s">
        <v>211</v>
      </c>
    </row>
    <row r="22" spans="1:9" s="19" customFormat="1" ht="21" customHeight="1" x14ac:dyDescent="0.25">
      <c r="A22" s="73"/>
      <c r="B22" s="239">
        <v>19</v>
      </c>
      <c r="C22" s="19" t="s">
        <v>143</v>
      </c>
      <c r="D22" s="19" t="s">
        <v>15</v>
      </c>
      <c r="E22" s="19" t="s">
        <v>215</v>
      </c>
      <c r="F22" s="19" t="s">
        <v>138</v>
      </c>
      <c r="G22" s="19" t="s">
        <v>242</v>
      </c>
      <c r="H22" s="19" t="s">
        <v>217</v>
      </c>
      <c r="I22" s="19" t="s">
        <v>211</v>
      </c>
    </row>
    <row r="23" spans="1:9" s="19" customFormat="1" ht="21" customHeight="1" x14ac:dyDescent="0.25">
      <c r="A23" s="73"/>
      <c r="B23" s="239">
        <v>20</v>
      </c>
      <c r="C23" s="19" t="s">
        <v>143</v>
      </c>
      <c r="D23" s="19" t="s">
        <v>17</v>
      </c>
      <c r="E23" s="19" t="s">
        <v>212</v>
      </c>
      <c r="F23" s="19" t="s">
        <v>54</v>
      </c>
      <c r="G23" s="19" t="s">
        <v>216</v>
      </c>
      <c r="H23" s="19" t="s">
        <v>213</v>
      </c>
      <c r="I23" s="19" t="s">
        <v>211</v>
      </c>
    </row>
    <row r="24" spans="1:9" s="19" customFormat="1" ht="21" customHeight="1" x14ac:dyDescent="0.25">
      <c r="A24" s="73"/>
      <c r="B24" s="239">
        <v>21</v>
      </c>
      <c r="C24" s="19" t="s">
        <v>143</v>
      </c>
      <c r="D24" s="19" t="s">
        <v>13</v>
      </c>
      <c r="E24" s="19" t="s">
        <v>219</v>
      </c>
      <c r="F24" s="19" t="s">
        <v>224</v>
      </c>
      <c r="G24" s="19" t="s">
        <v>243</v>
      </c>
      <c r="H24" s="19" t="s">
        <v>213</v>
      </c>
      <c r="I24" s="19" t="s">
        <v>214</v>
      </c>
    </row>
    <row r="25" spans="1:9" s="19" customFormat="1" ht="21" customHeight="1" x14ac:dyDescent="0.25">
      <c r="A25" s="73"/>
      <c r="B25" s="239">
        <v>22</v>
      </c>
      <c r="C25" s="19" t="s">
        <v>143</v>
      </c>
      <c r="D25" s="19" t="s">
        <v>12</v>
      </c>
      <c r="E25" s="19" t="s">
        <v>219</v>
      </c>
      <c r="F25" s="19" t="s">
        <v>223</v>
      </c>
      <c r="G25" s="19" t="s">
        <v>216</v>
      </c>
      <c r="H25" s="19" t="s">
        <v>217</v>
      </c>
      <c r="I25" s="19" t="s">
        <v>214</v>
      </c>
    </row>
    <row r="26" spans="1:9" s="19" customFormat="1" ht="21" customHeight="1" x14ac:dyDescent="0.25">
      <c r="A26" s="73"/>
      <c r="B26" s="239">
        <v>23</v>
      </c>
      <c r="C26" s="19" t="s">
        <v>143</v>
      </c>
      <c r="D26" s="19" t="s">
        <v>220</v>
      </c>
      <c r="E26" s="19" t="s">
        <v>221</v>
      </c>
      <c r="F26" s="19" t="s">
        <v>52</v>
      </c>
      <c r="G26" s="19" t="s">
        <v>243</v>
      </c>
      <c r="H26" s="19" t="s">
        <v>213</v>
      </c>
      <c r="I26" s="19" t="s">
        <v>211</v>
      </c>
    </row>
    <row r="27" spans="1:9" s="19" customFormat="1" ht="21" customHeight="1" x14ac:dyDescent="0.25">
      <c r="A27" s="73"/>
      <c r="B27" s="239">
        <v>24</v>
      </c>
      <c r="C27" s="19" t="s">
        <v>143</v>
      </c>
      <c r="D27" s="19" t="s">
        <v>11</v>
      </c>
      <c r="E27" s="19" t="s">
        <v>208</v>
      </c>
      <c r="F27" s="19" t="s">
        <v>136</v>
      </c>
      <c r="G27" s="19" t="s">
        <v>216</v>
      </c>
      <c r="H27" s="19" t="s">
        <v>213</v>
      </c>
      <c r="I27" s="19" t="s">
        <v>214</v>
      </c>
    </row>
    <row r="28" spans="1:9" s="19" customFormat="1" ht="21" customHeight="1" x14ac:dyDescent="0.25">
      <c r="A28" s="73"/>
      <c r="B28" s="239">
        <v>25</v>
      </c>
      <c r="C28" s="19" t="s">
        <v>143</v>
      </c>
      <c r="D28" s="19" t="s">
        <v>225</v>
      </c>
      <c r="E28" s="19" t="s">
        <v>208</v>
      </c>
      <c r="F28" s="19" t="s">
        <v>136</v>
      </c>
      <c r="G28" s="19" t="s">
        <v>216</v>
      </c>
      <c r="H28" s="19" t="s">
        <v>213</v>
      </c>
      <c r="I28" s="19" t="s">
        <v>214</v>
      </c>
    </row>
    <row r="29" spans="1:9" s="19" customFormat="1" ht="21" customHeight="1" x14ac:dyDescent="0.25">
      <c r="A29" s="73"/>
      <c r="B29" s="239">
        <v>26</v>
      </c>
      <c r="C29" s="19" t="s">
        <v>143</v>
      </c>
      <c r="D29" s="19" t="s">
        <v>11</v>
      </c>
      <c r="E29" s="19" t="s">
        <v>208</v>
      </c>
      <c r="F29" s="19" t="s">
        <v>54</v>
      </c>
      <c r="G29" s="19" t="s">
        <v>226</v>
      </c>
      <c r="H29" s="19" t="s">
        <v>213</v>
      </c>
      <c r="I29" s="19" t="s">
        <v>214</v>
      </c>
    </row>
    <row r="30" spans="1:9" s="19" customFormat="1" ht="21" customHeight="1" x14ac:dyDescent="0.25">
      <c r="A30" s="73"/>
      <c r="B30" s="239">
        <v>27</v>
      </c>
      <c r="C30" s="19" t="s">
        <v>143</v>
      </c>
      <c r="D30" s="19" t="s">
        <v>12</v>
      </c>
      <c r="E30" s="19" t="s">
        <v>219</v>
      </c>
      <c r="F30" s="19" t="s">
        <v>45</v>
      </c>
      <c r="G30" s="19" t="s">
        <v>242</v>
      </c>
      <c r="H30" s="19" t="s">
        <v>213</v>
      </c>
      <c r="I30" s="19" t="s">
        <v>214</v>
      </c>
    </row>
    <row r="31" spans="1:9" s="19" customFormat="1" ht="21" customHeight="1" x14ac:dyDescent="0.25">
      <c r="A31" s="73"/>
      <c r="B31" s="239">
        <v>28</v>
      </c>
      <c r="C31" s="19" t="s">
        <v>143</v>
      </c>
      <c r="D31" s="19" t="s">
        <v>12</v>
      </c>
      <c r="E31" s="19" t="s">
        <v>219</v>
      </c>
      <c r="F31" s="19" t="s">
        <v>227</v>
      </c>
      <c r="G31" s="19" t="s">
        <v>243</v>
      </c>
      <c r="H31" s="19" t="s">
        <v>217</v>
      </c>
      <c r="I31" s="19" t="s">
        <v>211</v>
      </c>
    </row>
    <row r="32" spans="1:9" s="19" customFormat="1" ht="21" customHeight="1" x14ac:dyDescent="0.25">
      <c r="A32" s="73"/>
      <c r="B32" s="239">
        <v>29</v>
      </c>
      <c r="C32" s="19" t="s">
        <v>143</v>
      </c>
      <c r="D32" s="19" t="s">
        <v>12</v>
      </c>
      <c r="E32" s="19" t="s">
        <v>219</v>
      </c>
      <c r="F32" s="19" t="s">
        <v>217</v>
      </c>
      <c r="G32" s="19" t="s">
        <v>243</v>
      </c>
      <c r="H32" s="19" t="s">
        <v>217</v>
      </c>
      <c r="I32" s="19" t="s">
        <v>211</v>
      </c>
    </row>
    <row r="33" spans="1:9" s="19" customFormat="1" ht="21" customHeight="1" x14ac:dyDescent="0.25">
      <c r="A33" s="73"/>
      <c r="B33" s="239">
        <v>30</v>
      </c>
      <c r="C33" s="19" t="s">
        <v>143</v>
      </c>
      <c r="D33" s="19" t="s">
        <v>12</v>
      </c>
      <c r="E33" s="19" t="s">
        <v>219</v>
      </c>
      <c r="F33" s="19" t="s">
        <v>217</v>
      </c>
      <c r="G33" s="19" t="s">
        <v>243</v>
      </c>
      <c r="H33" s="19" t="s">
        <v>217</v>
      </c>
      <c r="I33" s="19" t="s">
        <v>211</v>
      </c>
    </row>
    <row r="34" spans="1:9" s="19" customFormat="1" ht="21" customHeight="1" x14ac:dyDescent="0.25">
      <c r="A34" s="73"/>
      <c r="B34" s="239">
        <v>31</v>
      </c>
      <c r="C34" s="19" t="s">
        <v>143</v>
      </c>
      <c r="D34" s="19" t="s">
        <v>12</v>
      </c>
      <c r="E34" s="19" t="s">
        <v>219</v>
      </c>
      <c r="F34" s="19" t="s">
        <v>54</v>
      </c>
      <c r="G34" s="19" t="s">
        <v>243</v>
      </c>
      <c r="H34" s="19" t="s">
        <v>213</v>
      </c>
      <c r="I34" s="19" t="s">
        <v>214</v>
      </c>
    </row>
    <row r="35" spans="1:9" s="19" customFormat="1" ht="21" customHeight="1" x14ac:dyDescent="0.25">
      <c r="A35" s="73"/>
      <c r="B35" s="239">
        <v>32</v>
      </c>
      <c r="C35" s="19" t="s">
        <v>143</v>
      </c>
      <c r="D35" s="19" t="s">
        <v>15</v>
      </c>
      <c r="E35" s="19" t="s">
        <v>215</v>
      </c>
      <c r="F35" s="19" t="s">
        <v>52</v>
      </c>
      <c r="G35" s="19" t="s">
        <v>216</v>
      </c>
      <c r="H35" s="19" t="s">
        <v>213</v>
      </c>
      <c r="I35" s="19" t="s">
        <v>214</v>
      </c>
    </row>
    <row r="36" spans="1:9" s="19" customFormat="1" ht="21" customHeight="1" x14ac:dyDescent="0.25">
      <c r="A36" s="73"/>
      <c r="B36" s="239">
        <v>33</v>
      </c>
      <c r="C36" s="19" t="s">
        <v>143</v>
      </c>
      <c r="D36" s="19" t="s">
        <v>11</v>
      </c>
      <c r="E36" s="19" t="s">
        <v>208</v>
      </c>
      <c r="F36" s="19" t="s">
        <v>228</v>
      </c>
      <c r="G36" s="19" t="s">
        <v>216</v>
      </c>
      <c r="H36" s="19" t="s">
        <v>213</v>
      </c>
      <c r="I36" s="19" t="s">
        <v>211</v>
      </c>
    </row>
    <row r="37" spans="1:9" s="19" customFormat="1" ht="21" customHeight="1" x14ac:dyDescent="0.25">
      <c r="A37" s="73"/>
      <c r="B37" s="239">
        <v>34</v>
      </c>
      <c r="C37" s="19" t="s">
        <v>143</v>
      </c>
      <c r="D37" s="19" t="s">
        <v>17</v>
      </c>
      <c r="E37" s="19" t="s">
        <v>212</v>
      </c>
      <c r="F37" s="19" t="s">
        <v>51</v>
      </c>
      <c r="G37" s="19" t="s">
        <v>216</v>
      </c>
      <c r="H37" s="19" t="s">
        <v>213</v>
      </c>
      <c r="I37" s="19" t="s">
        <v>214</v>
      </c>
    </row>
    <row r="38" spans="1:9" s="19" customFormat="1" ht="21" customHeight="1" x14ac:dyDescent="0.25">
      <c r="A38" s="73"/>
      <c r="B38" s="239">
        <v>35</v>
      </c>
      <c r="C38" s="19" t="s">
        <v>143</v>
      </c>
      <c r="D38" s="19" t="s">
        <v>16</v>
      </c>
      <c r="E38" s="19" t="s">
        <v>215</v>
      </c>
      <c r="F38" s="19" t="s">
        <v>45</v>
      </c>
      <c r="G38" s="19" t="s">
        <v>243</v>
      </c>
      <c r="H38" s="19" t="s">
        <v>210</v>
      </c>
      <c r="I38" s="19" t="s">
        <v>214</v>
      </c>
    </row>
    <row r="39" spans="1:9" s="19" customFormat="1" ht="21" customHeight="1" x14ac:dyDescent="0.25">
      <c r="A39" s="73"/>
      <c r="B39" s="239">
        <v>36</v>
      </c>
      <c r="C39" s="19" t="s">
        <v>143</v>
      </c>
      <c r="D39" s="19" t="s">
        <v>12</v>
      </c>
      <c r="E39" s="19" t="s">
        <v>219</v>
      </c>
      <c r="F39" s="19" t="s">
        <v>88</v>
      </c>
      <c r="G39" s="19" t="s">
        <v>216</v>
      </c>
      <c r="H39" s="19" t="s">
        <v>217</v>
      </c>
      <c r="I39" s="19" t="s">
        <v>211</v>
      </c>
    </row>
    <row r="40" spans="1:9" s="19" customFormat="1" ht="21" customHeight="1" x14ac:dyDescent="0.25">
      <c r="A40" s="73"/>
      <c r="B40" s="239">
        <v>37</v>
      </c>
      <c r="C40" s="19" t="s">
        <v>143</v>
      </c>
      <c r="D40" s="19" t="s">
        <v>220</v>
      </c>
      <c r="E40" s="19" t="s">
        <v>221</v>
      </c>
      <c r="F40" s="19" t="s">
        <v>223</v>
      </c>
      <c r="G40" s="19" t="s">
        <v>216</v>
      </c>
      <c r="H40" s="19" t="s">
        <v>217</v>
      </c>
      <c r="I40" s="19" t="s">
        <v>211</v>
      </c>
    </row>
    <row r="41" spans="1:9" s="19" customFormat="1" ht="21" customHeight="1" x14ac:dyDescent="0.25">
      <c r="A41" s="73"/>
      <c r="B41" s="239">
        <v>38</v>
      </c>
      <c r="C41" s="19" t="s">
        <v>143</v>
      </c>
      <c r="D41" s="19" t="s">
        <v>83</v>
      </c>
      <c r="E41" s="19" t="s">
        <v>221</v>
      </c>
      <c r="F41" s="19" t="s">
        <v>88</v>
      </c>
      <c r="G41" s="19" t="s">
        <v>242</v>
      </c>
      <c r="H41" s="19" t="s">
        <v>217</v>
      </c>
      <c r="I41" s="19" t="s">
        <v>211</v>
      </c>
    </row>
    <row r="42" spans="1:9" s="19" customFormat="1" ht="21" customHeight="1" x14ac:dyDescent="0.25">
      <c r="A42" s="73"/>
      <c r="B42" s="239">
        <v>39</v>
      </c>
      <c r="C42" s="19" t="s">
        <v>143</v>
      </c>
      <c r="D42" s="19" t="s">
        <v>11</v>
      </c>
      <c r="E42" s="19" t="s">
        <v>208</v>
      </c>
      <c r="F42" s="19" t="s">
        <v>209</v>
      </c>
      <c r="G42" s="19" t="s">
        <v>226</v>
      </c>
      <c r="H42" s="19" t="s">
        <v>210</v>
      </c>
      <c r="I42" s="19" t="s">
        <v>211</v>
      </c>
    </row>
    <row r="43" spans="1:9" s="19" customFormat="1" ht="21" customHeight="1" x14ac:dyDescent="0.25">
      <c r="A43" s="73"/>
      <c r="B43" s="239">
        <v>40</v>
      </c>
      <c r="C43" s="19" t="s">
        <v>143</v>
      </c>
      <c r="D43" s="19" t="s">
        <v>12</v>
      </c>
      <c r="E43" s="19" t="s">
        <v>219</v>
      </c>
      <c r="F43" s="19" t="s">
        <v>45</v>
      </c>
      <c r="G43" s="19" t="s">
        <v>216</v>
      </c>
      <c r="H43" s="19" t="s">
        <v>213</v>
      </c>
      <c r="I43" s="19" t="s">
        <v>214</v>
      </c>
    </row>
    <row r="44" spans="1:9" s="19" customFormat="1" ht="21" customHeight="1" x14ac:dyDescent="0.25">
      <c r="A44" s="73"/>
      <c r="B44" s="239">
        <v>41</v>
      </c>
      <c r="C44" s="19" t="s">
        <v>143</v>
      </c>
      <c r="D44" s="19" t="s">
        <v>15</v>
      </c>
      <c r="E44" s="19" t="s">
        <v>215</v>
      </c>
      <c r="F44" s="19" t="s">
        <v>209</v>
      </c>
      <c r="G44" s="19" t="s">
        <v>243</v>
      </c>
      <c r="H44" s="19" t="s">
        <v>210</v>
      </c>
      <c r="I44" s="19" t="s">
        <v>211</v>
      </c>
    </row>
    <row r="45" spans="1:9" s="19" customFormat="1" ht="21" customHeight="1" x14ac:dyDescent="0.25">
      <c r="A45" s="73"/>
      <c r="B45" s="239">
        <v>42</v>
      </c>
      <c r="C45" s="19" t="s">
        <v>143</v>
      </c>
      <c r="D45" s="19" t="s">
        <v>229</v>
      </c>
      <c r="E45" s="19" t="s">
        <v>212</v>
      </c>
      <c r="F45" s="19" t="s">
        <v>224</v>
      </c>
      <c r="G45" s="19" t="s">
        <v>216</v>
      </c>
      <c r="H45" s="19" t="s">
        <v>213</v>
      </c>
      <c r="I45" s="19" t="s">
        <v>214</v>
      </c>
    </row>
    <row r="46" spans="1:9" s="19" customFormat="1" ht="21" customHeight="1" x14ac:dyDescent="0.25">
      <c r="A46" s="73"/>
      <c r="B46" s="239">
        <v>43</v>
      </c>
      <c r="C46" s="19" t="s">
        <v>143</v>
      </c>
      <c r="D46" s="19" t="s">
        <v>12</v>
      </c>
      <c r="E46" s="19" t="s">
        <v>219</v>
      </c>
      <c r="F46" s="19" t="s">
        <v>137</v>
      </c>
      <c r="G46" s="19" t="s">
        <v>242</v>
      </c>
      <c r="H46" s="19" t="s">
        <v>210</v>
      </c>
      <c r="I46" s="19" t="s">
        <v>214</v>
      </c>
    </row>
    <row r="47" spans="1:9" s="19" customFormat="1" ht="21" customHeight="1" x14ac:dyDescent="0.25">
      <c r="A47" s="73"/>
      <c r="B47" s="239">
        <v>44</v>
      </c>
      <c r="C47" s="19" t="s">
        <v>143</v>
      </c>
      <c r="D47" s="19" t="s">
        <v>13</v>
      </c>
      <c r="E47" s="19" t="s">
        <v>219</v>
      </c>
      <c r="F47" s="19" t="s">
        <v>52</v>
      </c>
      <c r="G47" s="19" t="s">
        <v>243</v>
      </c>
      <c r="H47" s="19" t="s">
        <v>213</v>
      </c>
      <c r="I47" s="19" t="s">
        <v>214</v>
      </c>
    </row>
    <row r="48" spans="1:9" s="19" customFormat="1" ht="21" customHeight="1" x14ac:dyDescent="0.25">
      <c r="A48" s="73"/>
      <c r="B48" s="239">
        <v>45</v>
      </c>
      <c r="C48" s="19" t="s">
        <v>143</v>
      </c>
      <c r="D48" s="19" t="s">
        <v>16</v>
      </c>
      <c r="E48" s="19" t="s">
        <v>215</v>
      </c>
      <c r="F48" s="19" t="s">
        <v>217</v>
      </c>
      <c r="G48" s="19" t="s">
        <v>226</v>
      </c>
      <c r="H48" s="19" t="s">
        <v>217</v>
      </c>
      <c r="I48" s="19" t="s">
        <v>211</v>
      </c>
    </row>
    <row r="49" spans="1:9" s="19" customFormat="1" ht="21" customHeight="1" x14ac:dyDescent="0.25">
      <c r="A49" s="73"/>
      <c r="B49" s="239">
        <v>46</v>
      </c>
      <c r="C49" s="19" t="s">
        <v>143</v>
      </c>
      <c r="D49" s="19" t="s">
        <v>83</v>
      </c>
      <c r="E49" s="19" t="s">
        <v>221</v>
      </c>
      <c r="F49" s="19" t="s">
        <v>136</v>
      </c>
      <c r="G49" s="19" t="s">
        <v>216</v>
      </c>
      <c r="H49" s="19" t="s">
        <v>213</v>
      </c>
      <c r="I49" s="19" t="s">
        <v>214</v>
      </c>
    </row>
    <row r="50" spans="1:9" s="19" customFormat="1" ht="21" customHeight="1" x14ac:dyDescent="0.25">
      <c r="A50" s="73"/>
      <c r="B50" s="239">
        <v>47</v>
      </c>
      <c r="C50" s="19" t="s">
        <v>143</v>
      </c>
      <c r="D50" s="19" t="s">
        <v>14</v>
      </c>
      <c r="E50" s="19" t="s">
        <v>208</v>
      </c>
      <c r="F50" s="19" t="s">
        <v>136</v>
      </c>
      <c r="G50" s="19" t="s">
        <v>242</v>
      </c>
      <c r="H50" s="19" t="s">
        <v>213</v>
      </c>
      <c r="I50" s="19" t="s">
        <v>214</v>
      </c>
    </row>
    <row r="51" spans="1:9" s="19" customFormat="1" ht="21" customHeight="1" x14ac:dyDescent="0.25">
      <c r="A51" s="73"/>
      <c r="B51" s="239">
        <v>48</v>
      </c>
      <c r="C51" s="19" t="s">
        <v>143</v>
      </c>
      <c r="D51" s="19" t="s">
        <v>83</v>
      </c>
      <c r="E51" s="19" t="s">
        <v>221</v>
      </c>
      <c r="F51" s="19" t="s">
        <v>207</v>
      </c>
      <c r="G51" s="19" t="s">
        <v>243</v>
      </c>
      <c r="H51" s="19" t="s">
        <v>213</v>
      </c>
      <c r="I51" s="19" t="s">
        <v>211</v>
      </c>
    </row>
    <row r="52" spans="1:9" s="19" customFormat="1" ht="21" customHeight="1" x14ac:dyDescent="0.25">
      <c r="A52" s="73"/>
      <c r="B52" s="239">
        <v>49</v>
      </c>
      <c r="C52" s="19" t="s">
        <v>143</v>
      </c>
      <c r="D52" s="19" t="s">
        <v>11</v>
      </c>
      <c r="E52" s="19" t="s">
        <v>208</v>
      </c>
      <c r="F52" s="19" t="s">
        <v>209</v>
      </c>
      <c r="G52" s="19" t="s">
        <v>242</v>
      </c>
      <c r="H52" s="19" t="s">
        <v>213</v>
      </c>
      <c r="I52" s="19" t="s">
        <v>214</v>
      </c>
    </row>
    <row r="53" spans="1:9" s="19" customFormat="1" ht="21" customHeight="1" x14ac:dyDescent="0.25">
      <c r="A53" s="73"/>
      <c r="B53" s="239">
        <v>50</v>
      </c>
      <c r="C53" s="19" t="s">
        <v>143</v>
      </c>
      <c r="D53" s="19" t="s">
        <v>83</v>
      </c>
      <c r="E53" s="19" t="s">
        <v>221</v>
      </c>
      <c r="F53" s="19" t="s">
        <v>217</v>
      </c>
      <c r="G53" s="19" t="s">
        <v>242</v>
      </c>
      <c r="H53" s="19" t="s">
        <v>217</v>
      </c>
      <c r="I53" s="19" t="s">
        <v>211</v>
      </c>
    </row>
    <row r="54" spans="1:9" s="19" customFormat="1" ht="21" customHeight="1" x14ac:dyDescent="0.25">
      <c r="A54" s="73"/>
      <c r="B54" s="239">
        <v>51</v>
      </c>
      <c r="C54" s="19" t="s">
        <v>143</v>
      </c>
      <c r="D54" s="19" t="s">
        <v>15</v>
      </c>
      <c r="E54" s="19" t="s">
        <v>215</v>
      </c>
      <c r="F54" s="19" t="s">
        <v>45</v>
      </c>
      <c r="G54" s="19" t="s">
        <v>243</v>
      </c>
      <c r="H54" s="19" t="s">
        <v>210</v>
      </c>
      <c r="I54" s="19" t="s">
        <v>214</v>
      </c>
    </row>
    <row r="55" spans="1:9" s="19" customFormat="1" ht="21" customHeight="1" x14ac:dyDescent="0.25">
      <c r="A55" s="73"/>
      <c r="B55" s="239">
        <v>52</v>
      </c>
      <c r="C55" s="19" t="s">
        <v>143</v>
      </c>
      <c r="D55" s="19" t="s">
        <v>15</v>
      </c>
      <c r="E55" s="19" t="s">
        <v>215</v>
      </c>
      <c r="F55" s="19" t="s">
        <v>218</v>
      </c>
      <c r="G55" s="19" t="s">
        <v>243</v>
      </c>
      <c r="H55" s="19" t="s">
        <v>213</v>
      </c>
      <c r="I55" s="19" t="s">
        <v>214</v>
      </c>
    </row>
    <row r="56" spans="1:9" s="19" customFormat="1" ht="21" customHeight="1" x14ac:dyDescent="0.25">
      <c r="A56" s="73"/>
      <c r="B56" s="239">
        <v>53</v>
      </c>
      <c r="C56" s="19" t="s">
        <v>143</v>
      </c>
      <c r="D56" s="19" t="s">
        <v>230</v>
      </c>
      <c r="E56" s="19" t="s">
        <v>208</v>
      </c>
      <c r="F56" s="19" t="s">
        <v>138</v>
      </c>
      <c r="G56" s="19" t="s">
        <v>242</v>
      </c>
      <c r="H56" s="19" t="s">
        <v>213</v>
      </c>
      <c r="I56" s="19" t="s">
        <v>211</v>
      </c>
    </row>
    <row r="57" spans="1:9" s="19" customFormat="1" ht="21" customHeight="1" x14ac:dyDescent="0.25">
      <c r="A57" s="73"/>
      <c r="B57" s="239">
        <v>54</v>
      </c>
      <c r="C57" s="19" t="s">
        <v>143</v>
      </c>
      <c r="D57" s="19" t="s">
        <v>225</v>
      </c>
      <c r="E57" s="19" t="s">
        <v>208</v>
      </c>
      <c r="F57" s="19" t="s">
        <v>52</v>
      </c>
      <c r="G57" s="19" t="s">
        <v>242</v>
      </c>
      <c r="H57" s="19" t="s">
        <v>213</v>
      </c>
      <c r="I57" s="19" t="s">
        <v>214</v>
      </c>
    </row>
    <row r="58" spans="1:9" s="19" customFormat="1" ht="21" customHeight="1" x14ac:dyDescent="0.25">
      <c r="A58" s="73"/>
      <c r="B58" s="239">
        <v>55</v>
      </c>
      <c r="C58" s="19" t="s">
        <v>143</v>
      </c>
      <c r="D58" s="19" t="s">
        <v>17</v>
      </c>
      <c r="E58" s="19" t="s">
        <v>212</v>
      </c>
      <c r="F58" s="19" t="s">
        <v>51</v>
      </c>
      <c r="G58" s="19" t="s">
        <v>216</v>
      </c>
      <c r="H58" s="19" t="s">
        <v>213</v>
      </c>
      <c r="I58" s="19" t="s">
        <v>214</v>
      </c>
    </row>
    <row r="59" spans="1:9" s="19" customFormat="1" ht="21" customHeight="1" x14ac:dyDescent="0.25">
      <c r="A59" s="73"/>
      <c r="B59" s="239">
        <v>56</v>
      </c>
      <c r="C59" s="19" t="s">
        <v>143</v>
      </c>
      <c r="D59" s="19" t="s">
        <v>16</v>
      </c>
      <c r="E59" s="19" t="s">
        <v>215</v>
      </c>
      <c r="F59" s="19" t="s">
        <v>136</v>
      </c>
      <c r="G59" s="19" t="s">
        <v>242</v>
      </c>
      <c r="H59" s="19" t="s">
        <v>217</v>
      </c>
      <c r="I59" s="19" t="s">
        <v>211</v>
      </c>
    </row>
    <row r="60" spans="1:9" ht="21" customHeight="1" x14ac:dyDescent="0.25">
      <c r="A60" s="107"/>
      <c r="B60" s="239">
        <v>57</v>
      </c>
      <c r="C60" s="19" t="s">
        <v>143</v>
      </c>
      <c r="D60" s="19" t="s">
        <v>231</v>
      </c>
      <c r="E60" s="19" t="s">
        <v>208</v>
      </c>
      <c r="F60" s="19" t="s">
        <v>138</v>
      </c>
      <c r="G60" s="19" t="s">
        <v>243</v>
      </c>
      <c r="H60" s="19" t="s">
        <v>217</v>
      </c>
      <c r="I60" s="19" t="s">
        <v>211</v>
      </c>
    </row>
    <row r="61" spans="1:9" ht="21" customHeight="1" x14ac:dyDescent="0.25">
      <c r="A61" s="16"/>
      <c r="B61" s="239">
        <v>58</v>
      </c>
      <c r="C61" s="19" t="s">
        <v>143</v>
      </c>
      <c r="D61" s="19" t="s">
        <v>15</v>
      </c>
      <c r="E61" s="19" t="s">
        <v>215</v>
      </c>
      <c r="F61" s="19" t="s">
        <v>138</v>
      </c>
      <c r="G61" s="19" t="s">
        <v>242</v>
      </c>
      <c r="H61" s="19" t="s">
        <v>213</v>
      </c>
      <c r="I61" s="19" t="s">
        <v>211</v>
      </c>
    </row>
    <row r="62" spans="1:9" ht="21" customHeight="1" x14ac:dyDescent="0.25">
      <c r="A62" s="41"/>
      <c r="B62" s="239">
        <v>59</v>
      </c>
      <c r="C62" s="19" t="s">
        <v>143</v>
      </c>
      <c r="D62" s="19" t="s">
        <v>11</v>
      </c>
      <c r="E62" s="19" t="s">
        <v>208</v>
      </c>
      <c r="F62" s="19" t="s">
        <v>88</v>
      </c>
      <c r="G62" s="19" t="s">
        <v>226</v>
      </c>
      <c r="H62" s="19" t="s">
        <v>217</v>
      </c>
      <c r="I62" s="19" t="s">
        <v>211</v>
      </c>
    </row>
    <row r="63" spans="1:9" ht="21" customHeight="1" x14ac:dyDescent="0.25">
      <c r="A63" s="41"/>
      <c r="B63" s="239">
        <v>60</v>
      </c>
      <c r="C63" s="19" t="s">
        <v>143</v>
      </c>
      <c r="D63" s="19" t="s">
        <v>15</v>
      </c>
      <c r="E63" s="19" t="s">
        <v>215</v>
      </c>
      <c r="F63" s="19" t="s">
        <v>138</v>
      </c>
      <c r="G63" s="19" t="s">
        <v>216</v>
      </c>
      <c r="H63" s="19" t="s">
        <v>217</v>
      </c>
      <c r="I63" s="19" t="s">
        <v>214</v>
      </c>
    </row>
    <row r="64" spans="1:9" ht="21" customHeight="1" x14ac:dyDescent="0.25">
      <c r="A64" s="41"/>
      <c r="B64" s="239">
        <v>61</v>
      </c>
      <c r="C64" s="19" t="s">
        <v>143</v>
      </c>
      <c r="D64" s="19" t="s">
        <v>13</v>
      </c>
      <c r="E64" s="19" t="s">
        <v>219</v>
      </c>
      <c r="F64" s="19" t="s">
        <v>232</v>
      </c>
      <c r="G64" s="19" t="s">
        <v>216</v>
      </c>
      <c r="H64" s="19" t="s">
        <v>213</v>
      </c>
      <c r="I64" s="19" t="s">
        <v>214</v>
      </c>
    </row>
    <row r="65" spans="1:9" ht="21" customHeight="1" x14ac:dyDescent="0.25">
      <c r="A65" s="41"/>
      <c r="B65" s="239">
        <v>62</v>
      </c>
      <c r="C65" s="19" t="s">
        <v>143</v>
      </c>
      <c r="D65" s="19" t="s">
        <v>11</v>
      </c>
      <c r="E65" s="19" t="s">
        <v>208</v>
      </c>
      <c r="F65" s="19" t="s">
        <v>209</v>
      </c>
      <c r="G65" s="19" t="s">
        <v>216</v>
      </c>
      <c r="H65" s="19" t="s">
        <v>210</v>
      </c>
      <c r="I65" s="19" t="s">
        <v>214</v>
      </c>
    </row>
    <row r="66" spans="1:9" ht="21" customHeight="1" thickBot="1" x14ac:dyDescent="0.3">
      <c r="A66" s="41"/>
      <c r="B66" s="239">
        <v>63</v>
      </c>
      <c r="C66" s="19" t="s">
        <v>143</v>
      </c>
      <c r="D66" s="19" t="s">
        <v>15</v>
      </c>
      <c r="E66" s="19" t="s">
        <v>215</v>
      </c>
      <c r="F66" s="19" t="s">
        <v>52</v>
      </c>
      <c r="G66" s="19" t="s">
        <v>243</v>
      </c>
      <c r="H66" s="19" t="s">
        <v>213</v>
      </c>
      <c r="I66" s="19" t="s">
        <v>214</v>
      </c>
    </row>
    <row r="67" spans="1:9" s="75" customFormat="1" ht="21" customHeight="1" thickBot="1" x14ac:dyDescent="0.3">
      <c r="A67" s="74"/>
      <c r="B67" s="239">
        <v>64</v>
      </c>
      <c r="C67" s="19" t="s">
        <v>143</v>
      </c>
      <c r="D67" s="19" t="s">
        <v>17</v>
      </c>
      <c r="E67" s="19" t="s">
        <v>212</v>
      </c>
      <c r="F67" s="19" t="s">
        <v>207</v>
      </c>
      <c r="G67" s="19" t="s">
        <v>226</v>
      </c>
      <c r="H67" s="19" t="s">
        <v>217</v>
      </c>
      <c r="I67" s="19" t="s">
        <v>214</v>
      </c>
    </row>
    <row r="68" spans="1:9" ht="21" customHeight="1" x14ac:dyDescent="0.25">
      <c r="A68" s="41"/>
      <c r="B68" s="239">
        <v>65</v>
      </c>
      <c r="C68" s="19" t="s">
        <v>143</v>
      </c>
      <c r="D68" s="19" t="s">
        <v>225</v>
      </c>
      <c r="E68" s="19" t="s">
        <v>208</v>
      </c>
      <c r="F68" s="19" t="s">
        <v>207</v>
      </c>
      <c r="G68" s="19" t="s">
        <v>243</v>
      </c>
      <c r="H68" s="19" t="s">
        <v>213</v>
      </c>
      <c r="I68" s="19" t="s">
        <v>214</v>
      </c>
    </row>
    <row r="69" spans="1:9" ht="21" customHeight="1" x14ac:dyDescent="0.25">
      <c r="A69" s="41"/>
      <c r="B69" s="239">
        <v>66</v>
      </c>
      <c r="C69" s="19" t="s">
        <v>143</v>
      </c>
      <c r="D69" s="19" t="s">
        <v>17</v>
      </c>
      <c r="E69" s="19" t="s">
        <v>212</v>
      </c>
      <c r="F69" s="19" t="s">
        <v>136</v>
      </c>
      <c r="G69" s="19" t="s">
        <v>216</v>
      </c>
      <c r="H69" s="19" t="s">
        <v>213</v>
      </c>
      <c r="I69" s="19" t="s">
        <v>214</v>
      </c>
    </row>
    <row r="70" spans="1:9" ht="21" customHeight="1" x14ac:dyDescent="0.25">
      <c r="A70" s="41"/>
      <c r="B70" s="239">
        <v>67</v>
      </c>
      <c r="C70" s="19" t="s">
        <v>143</v>
      </c>
      <c r="D70" s="19" t="s">
        <v>12</v>
      </c>
      <c r="E70" s="19" t="s">
        <v>219</v>
      </c>
      <c r="F70" s="19" t="s">
        <v>218</v>
      </c>
      <c r="G70" s="19" t="s">
        <v>226</v>
      </c>
      <c r="H70" s="19" t="s">
        <v>210</v>
      </c>
      <c r="I70" s="19" t="s">
        <v>214</v>
      </c>
    </row>
    <row r="71" spans="1:9" ht="21" customHeight="1" x14ac:dyDescent="0.25">
      <c r="A71" s="16"/>
      <c r="B71" s="239">
        <v>68</v>
      </c>
      <c r="C71" s="19" t="s">
        <v>143</v>
      </c>
      <c r="D71" s="19" t="s">
        <v>17</v>
      </c>
      <c r="E71" s="19" t="s">
        <v>212</v>
      </c>
      <c r="F71" s="19" t="s">
        <v>52</v>
      </c>
      <c r="G71" s="19" t="s">
        <v>242</v>
      </c>
      <c r="H71" s="19" t="s">
        <v>213</v>
      </c>
      <c r="I71" s="19" t="s">
        <v>214</v>
      </c>
    </row>
    <row r="72" spans="1:9" ht="21" customHeight="1" x14ac:dyDescent="0.25">
      <c r="A72" s="16"/>
      <c r="B72" s="239">
        <v>69</v>
      </c>
      <c r="C72" s="19" t="s">
        <v>143</v>
      </c>
      <c r="D72" s="19" t="s">
        <v>15</v>
      </c>
      <c r="E72" s="19" t="s">
        <v>215</v>
      </c>
      <c r="F72" s="19" t="s">
        <v>54</v>
      </c>
      <c r="G72" s="19" t="s">
        <v>216</v>
      </c>
      <c r="H72" s="19" t="s">
        <v>213</v>
      </c>
      <c r="I72" s="19" t="s">
        <v>214</v>
      </c>
    </row>
    <row r="73" spans="1:9" ht="21" customHeight="1" x14ac:dyDescent="0.25">
      <c r="A73" s="16"/>
      <c r="B73" s="239">
        <v>70</v>
      </c>
      <c r="C73" s="19" t="s">
        <v>143</v>
      </c>
      <c r="D73" s="19" t="s">
        <v>11</v>
      </c>
      <c r="E73" s="19" t="s">
        <v>208</v>
      </c>
      <c r="F73" s="19" t="s">
        <v>224</v>
      </c>
      <c r="G73" s="19" t="s">
        <v>216</v>
      </c>
      <c r="H73" s="19" t="s">
        <v>213</v>
      </c>
      <c r="I73" s="19" t="s">
        <v>214</v>
      </c>
    </row>
    <row r="74" spans="1:9" ht="21" customHeight="1" x14ac:dyDescent="0.25">
      <c r="A74" s="16"/>
      <c r="B74" s="239">
        <v>71</v>
      </c>
      <c r="C74" s="19" t="s">
        <v>143</v>
      </c>
      <c r="D74" s="19" t="s">
        <v>83</v>
      </c>
      <c r="E74" s="19" t="s">
        <v>221</v>
      </c>
      <c r="F74" s="19" t="s">
        <v>88</v>
      </c>
      <c r="G74" s="19" t="s">
        <v>243</v>
      </c>
      <c r="H74" s="19" t="s">
        <v>217</v>
      </c>
      <c r="I74" s="19" t="s">
        <v>211</v>
      </c>
    </row>
    <row r="75" spans="1:9" ht="21" customHeight="1" x14ac:dyDescent="0.25">
      <c r="A75" s="16"/>
      <c r="B75" s="239">
        <v>72</v>
      </c>
      <c r="C75" s="19" t="s">
        <v>143</v>
      </c>
      <c r="D75" s="19" t="s">
        <v>83</v>
      </c>
      <c r="E75" s="19" t="s">
        <v>221</v>
      </c>
      <c r="F75" s="19" t="s">
        <v>233</v>
      </c>
      <c r="G75" s="19" t="s">
        <v>226</v>
      </c>
      <c r="H75" s="19" t="s">
        <v>217</v>
      </c>
      <c r="I75" s="19" t="s">
        <v>214</v>
      </c>
    </row>
    <row r="76" spans="1:9" ht="21" customHeight="1" x14ac:dyDescent="0.25">
      <c r="A76" s="16"/>
      <c r="B76" s="239">
        <v>73</v>
      </c>
      <c r="C76" s="19" t="s">
        <v>143</v>
      </c>
      <c r="D76" s="19" t="s">
        <v>15</v>
      </c>
      <c r="E76" s="19" t="s">
        <v>215</v>
      </c>
      <c r="F76" s="19" t="s">
        <v>207</v>
      </c>
      <c r="G76" s="19" t="s">
        <v>242</v>
      </c>
      <c r="H76" s="19" t="s">
        <v>213</v>
      </c>
      <c r="I76" s="19" t="s">
        <v>214</v>
      </c>
    </row>
    <row r="77" spans="1:9" ht="21" customHeight="1" x14ac:dyDescent="0.25">
      <c r="A77" s="16"/>
      <c r="B77" s="239">
        <v>74</v>
      </c>
      <c r="C77" s="19" t="s">
        <v>143</v>
      </c>
      <c r="D77" s="19" t="s">
        <v>17</v>
      </c>
      <c r="E77" s="19" t="s">
        <v>212</v>
      </c>
      <c r="F77" s="19" t="s">
        <v>227</v>
      </c>
      <c r="G77" s="19" t="s">
        <v>242</v>
      </c>
      <c r="H77" s="19" t="s">
        <v>213</v>
      </c>
      <c r="I77" s="19" t="s">
        <v>211</v>
      </c>
    </row>
    <row r="78" spans="1:9" ht="21" customHeight="1" x14ac:dyDescent="0.25">
      <c r="A78" s="16"/>
      <c r="B78" s="239">
        <v>75</v>
      </c>
      <c r="C78" s="19" t="s">
        <v>143</v>
      </c>
      <c r="D78" s="19" t="s">
        <v>11</v>
      </c>
      <c r="E78" s="19" t="s">
        <v>208</v>
      </c>
      <c r="F78" s="19" t="s">
        <v>136</v>
      </c>
      <c r="G78" s="19" t="s">
        <v>243</v>
      </c>
      <c r="H78" s="19" t="s">
        <v>213</v>
      </c>
      <c r="I78" s="19" t="s">
        <v>214</v>
      </c>
    </row>
    <row r="79" spans="1:9" ht="21" customHeight="1" x14ac:dyDescent="0.25">
      <c r="B79" s="239">
        <v>76</v>
      </c>
      <c r="C79" s="19" t="s">
        <v>143</v>
      </c>
      <c r="D79" s="19" t="s">
        <v>15</v>
      </c>
      <c r="E79" s="19" t="s">
        <v>215</v>
      </c>
      <c r="F79" s="19" t="s">
        <v>88</v>
      </c>
      <c r="G79" s="19" t="s">
        <v>242</v>
      </c>
      <c r="H79" s="19" t="s">
        <v>217</v>
      </c>
      <c r="I79" s="19" t="s">
        <v>211</v>
      </c>
    </row>
    <row r="80" spans="1:9" ht="21" customHeight="1" x14ac:dyDescent="0.25">
      <c r="A80" s="16"/>
      <c r="B80" s="239">
        <v>77</v>
      </c>
      <c r="C80" s="19" t="s">
        <v>143</v>
      </c>
      <c r="D80" s="19" t="s">
        <v>16</v>
      </c>
      <c r="E80" s="19" t="s">
        <v>215</v>
      </c>
      <c r="F80" s="19" t="s">
        <v>218</v>
      </c>
      <c r="G80" s="19" t="s">
        <v>242</v>
      </c>
      <c r="H80" s="19" t="s">
        <v>213</v>
      </c>
      <c r="I80" s="19" t="s">
        <v>214</v>
      </c>
    </row>
    <row r="81" spans="1:9" ht="21" customHeight="1" x14ac:dyDescent="0.25">
      <c r="A81" s="41"/>
      <c r="B81" s="239">
        <v>78</v>
      </c>
      <c r="C81" s="19" t="s">
        <v>143</v>
      </c>
      <c r="D81" s="240" t="s">
        <v>83</v>
      </c>
      <c r="E81" s="240" t="s">
        <v>221</v>
      </c>
      <c r="F81" s="240" t="s">
        <v>218</v>
      </c>
      <c r="G81" s="240" t="s">
        <v>216</v>
      </c>
      <c r="H81" s="240" t="s">
        <v>213</v>
      </c>
      <c r="I81" s="240" t="s">
        <v>214</v>
      </c>
    </row>
    <row r="82" spans="1:9" ht="21" customHeight="1" x14ac:dyDescent="0.25">
      <c r="A82" s="16"/>
      <c r="B82" s="239">
        <v>79</v>
      </c>
      <c r="C82" s="19" t="s">
        <v>143</v>
      </c>
      <c r="D82" s="19" t="s">
        <v>12</v>
      </c>
      <c r="E82" s="19" t="s">
        <v>219</v>
      </c>
      <c r="F82" s="19" t="s">
        <v>234</v>
      </c>
      <c r="G82" s="19" t="s">
        <v>226</v>
      </c>
      <c r="H82" s="19" t="s">
        <v>210</v>
      </c>
      <c r="I82" s="19" t="s">
        <v>211</v>
      </c>
    </row>
    <row r="83" spans="1:9" ht="21" customHeight="1" x14ac:dyDescent="0.25">
      <c r="A83" s="16"/>
      <c r="B83" s="239">
        <v>80</v>
      </c>
      <c r="C83" s="19" t="s">
        <v>143</v>
      </c>
      <c r="D83" s="19" t="s">
        <v>12</v>
      </c>
      <c r="E83" s="19" t="s">
        <v>219</v>
      </c>
      <c r="F83" s="19" t="s">
        <v>209</v>
      </c>
      <c r="G83" s="19" t="s">
        <v>242</v>
      </c>
      <c r="H83" s="19" t="s">
        <v>210</v>
      </c>
      <c r="I83" s="19" t="s">
        <v>214</v>
      </c>
    </row>
    <row r="84" spans="1:9" ht="21" customHeight="1" x14ac:dyDescent="0.25">
      <c r="A84" s="16"/>
      <c r="B84" s="239">
        <v>81</v>
      </c>
      <c r="C84" s="19" t="s">
        <v>143</v>
      </c>
      <c r="D84" s="19" t="s">
        <v>220</v>
      </c>
      <c r="E84" s="19" t="s">
        <v>221</v>
      </c>
      <c r="F84" s="19" t="s">
        <v>218</v>
      </c>
      <c r="G84" s="19" t="s">
        <v>216</v>
      </c>
      <c r="H84" s="19" t="s">
        <v>217</v>
      </c>
      <c r="I84" s="19" t="s">
        <v>214</v>
      </c>
    </row>
    <row r="85" spans="1:9" ht="21" customHeight="1" x14ac:dyDescent="0.25">
      <c r="B85" s="239">
        <v>82</v>
      </c>
      <c r="C85" s="19" t="s">
        <v>143</v>
      </c>
      <c r="D85" s="19" t="s">
        <v>16</v>
      </c>
      <c r="E85" s="19" t="s">
        <v>215</v>
      </c>
      <c r="F85" s="19" t="s">
        <v>217</v>
      </c>
      <c r="G85" s="19" t="s">
        <v>216</v>
      </c>
      <c r="H85" s="19" t="s">
        <v>217</v>
      </c>
      <c r="I85" s="19" t="s">
        <v>214</v>
      </c>
    </row>
    <row r="86" spans="1:9" ht="21" customHeight="1" x14ac:dyDescent="0.25">
      <c r="B86" s="239">
        <v>83</v>
      </c>
      <c r="C86" s="19" t="s">
        <v>143</v>
      </c>
      <c r="D86" s="19" t="s">
        <v>11</v>
      </c>
      <c r="E86" s="19" t="s">
        <v>208</v>
      </c>
      <c r="F86" s="19" t="s">
        <v>52</v>
      </c>
      <c r="G86" s="19" t="s">
        <v>242</v>
      </c>
      <c r="H86" s="19" t="s">
        <v>217</v>
      </c>
      <c r="I86" s="19" t="s">
        <v>211</v>
      </c>
    </row>
    <row r="87" spans="1:9" ht="21" customHeight="1" x14ac:dyDescent="0.25">
      <c r="B87" s="239">
        <v>84</v>
      </c>
      <c r="C87" s="19" t="s">
        <v>143</v>
      </c>
      <c r="D87" s="19" t="s">
        <v>15</v>
      </c>
      <c r="E87" s="19" t="s">
        <v>215</v>
      </c>
      <c r="F87" s="19" t="s">
        <v>136</v>
      </c>
      <c r="G87" s="19" t="s">
        <v>243</v>
      </c>
      <c r="H87" s="19" t="s">
        <v>213</v>
      </c>
      <c r="I87" s="19" t="s">
        <v>214</v>
      </c>
    </row>
    <row r="88" spans="1:9" ht="21" customHeight="1" x14ac:dyDescent="0.25">
      <c r="B88" s="239">
        <v>85</v>
      </c>
      <c r="C88" s="19" t="s">
        <v>143</v>
      </c>
      <c r="D88" s="19" t="s">
        <v>14</v>
      </c>
      <c r="E88" s="19" t="s">
        <v>208</v>
      </c>
      <c r="F88" s="19" t="s">
        <v>232</v>
      </c>
      <c r="G88" s="19" t="s">
        <v>242</v>
      </c>
      <c r="H88" s="19" t="s">
        <v>213</v>
      </c>
      <c r="I88" s="19" t="s">
        <v>211</v>
      </c>
    </row>
    <row r="89" spans="1:9" ht="21" customHeight="1" x14ac:dyDescent="0.25">
      <c r="B89" s="239">
        <v>86</v>
      </c>
      <c r="C89" s="19" t="s">
        <v>143</v>
      </c>
      <c r="D89" s="19" t="s">
        <v>14</v>
      </c>
      <c r="E89" s="19" t="s">
        <v>208</v>
      </c>
      <c r="F89" s="19" t="s">
        <v>52</v>
      </c>
      <c r="G89" s="19" t="s">
        <v>216</v>
      </c>
      <c r="H89" s="19" t="s">
        <v>217</v>
      </c>
      <c r="I89" s="19" t="s">
        <v>211</v>
      </c>
    </row>
    <row r="90" spans="1:9" ht="21" customHeight="1" x14ac:dyDescent="0.25">
      <c r="B90" s="239">
        <v>87</v>
      </c>
      <c r="C90" s="19" t="s">
        <v>143</v>
      </c>
      <c r="D90" s="19" t="s">
        <v>14</v>
      </c>
      <c r="E90" s="19" t="s">
        <v>208</v>
      </c>
      <c r="F90" s="19" t="s">
        <v>88</v>
      </c>
      <c r="G90" s="19" t="s">
        <v>243</v>
      </c>
      <c r="H90" s="19" t="s">
        <v>217</v>
      </c>
      <c r="I90" s="19" t="s">
        <v>211</v>
      </c>
    </row>
    <row r="91" spans="1:9" ht="21" customHeight="1" x14ac:dyDescent="0.25">
      <c r="B91" s="239">
        <v>88</v>
      </c>
      <c r="C91" s="19" t="s">
        <v>143</v>
      </c>
      <c r="D91" s="19" t="s">
        <v>14</v>
      </c>
      <c r="E91" s="19" t="s">
        <v>208</v>
      </c>
      <c r="F91" s="19" t="s">
        <v>52</v>
      </c>
      <c r="G91" s="19" t="s">
        <v>242</v>
      </c>
      <c r="H91" s="19" t="s">
        <v>213</v>
      </c>
      <c r="I91" s="19" t="s">
        <v>211</v>
      </c>
    </row>
    <row r="92" spans="1:9" ht="21" customHeight="1" x14ac:dyDescent="0.25">
      <c r="B92" s="239">
        <v>89</v>
      </c>
      <c r="C92" s="19" t="s">
        <v>143</v>
      </c>
      <c r="D92" s="19" t="s">
        <v>14</v>
      </c>
      <c r="E92" s="19" t="s">
        <v>208</v>
      </c>
      <c r="F92" s="19" t="s">
        <v>52</v>
      </c>
      <c r="G92" s="19" t="s">
        <v>216</v>
      </c>
      <c r="H92" s="19" t="s">
        <v>213</v>
      </c>
      <c r="I92" s="19" t="s">
        <v>211</v>
      </c>
    </row>
    <row r="93" spans="1:9" ht="21" customHeight="1" x14ac:dyDescent="0.25">
      <c r="B93" s="239">
        <v>90</v>
      </c>
      <c r="C93" s="19" t="s">
        <v>143</v>
      </c>
      <c r="D93" s="19" t="s">
        <v>14</v>
      </c>
      <c r="E93" s="19" t="s">
        <v>208</v>
      </c>
      <c r="F93" s="19" t="s">
        <v>52</v>
      </c>
      <c r="G93" s="19" t="s">
        <v>216</v>
      </c>
      <c r="H93" s="19" t="s">
        <v>213</v>
      </c>
      <c r="I93" s="19" t="s">
        <v>211</v>
      </c>
    </row>
    <row r="94" spans="1:9" ht="21" customHeight="1" x14ac:dyDescent="0.25">
      <c r="B94" s="239">
        <v>91</v>
      </c>
      <c r="C94" s="19" t="s">
        <v>143</v>
      </c>
      <c r="D94" s="19" t="s">
        <v>14</v>
      </c>
      <c r="E94" s="19" t="s">
        <v>208</v>
      </c>
      <c r="F94" s="19" t="s">
        <v>234</v>
      </c>
      <c r="G94" s="19" t="s">
        <v>242</v>
      </c>
      <c r="H94" s="19" t="s">
        <v>213</v>
      </c>
      <c r="I94" s="19" t="s">
        <v>211</v>
      </c>
    </row>
    <row r="95" spans="1:9" ht="21" customHeight="1" x14ac:dyDescent="0.25">
      <c r="B95" s="239">
        <v>92</v>
      </c>
      <c r="C95" s="19" t="s">
        <v>143</v>
      </c>
      <c r="D95" s="19" t="s">
        <v>14</v>
      </c>
      <c r="E95" s="19" t="s">
        <v>208</v>
      </c>
      <c r="F95" s="19" t="s">
        <v>52</v>
      </c>
      <c r="G95" s="19" t="s">
        <v>216</v>
      </c>
      <c r="H95" s="19" t="s">
        <v>213</v>
      </c>
      <c r="I95" s="19" t="s">
        <v>211</v>
      </c>
    </row>
    <row r="96" spans="1:9" ht="21" customHeight="1" x14ac:dyDescent="0.25">
      <c r="B96" s="239">
        <v>93</v>
      </c>
      <c r="C96" s="19" t="s">
        <v>143</v>
      </c>
      <c r="D96" s="19" t="s">
        <v>14</v>
      </c>
      <c r="E96" s="19" t="s">
        <v>208</v>
      </c>
      <c r="F96" s="19" t="s">
        <v>52</v>
      </c>
      <c r="G96" s="19" t="s">
        <v>216</v>
      </c>
      <c r="H96" s="19" t="s">
        <v>213</v>
      </c>
      <c r="I96" s="19" t="s">
        <v>211</v>
      </c>
    </row>
    <row r="97" spans="2:9" ht="21" customHeight="1" x14ac:dyDescent="0.25">
      <c r="B97" s="239">
        <v>94</v>
      </c>
      <c r="C97" s="19" t="s">
        <v>143</v>
      </c>
      <c r="D97" s="19" t="s">
        <v>14</v>
      </c>
      <c r="E97" s="19" t="s">
        <v>208</v>
      </c>
      <c r="F97" s="19" t="s">
        <v>52</v>
      </c>
      <c r="G97" s="19" t="s">
        <v>216</v>
      </c>
      <c r="H97" s="19" t="s">
        <v>213</v>
      </c>
      <c r="I97" s="19" t="s">
        <v>211</v>
      </c>
    </row>
    <row r="98" spans="2:9" ht="21" customHeight="1" x14ac:dyDescent="0.25">
      <c r="B98" s="239">
        <v>95</v>
      </c>
      <c r="C98" s="19" t="s">
        <v>143</v>
      </c>
      <c r="D98" s="19" t="s">
        <v>14</v>
      </c>
      <c r="E98" s="19" t="s">
        <v>208</v>
      </c>
      <c r="F98" s="19" t="s">
        <v>52</v>
      </c>
      <c r="G98" s="19" t="s">
        <v>216</v>
      </c>
      <c r="H98" s="19" t="s">
        <v>213</v>
      </c>
      <c r="I98" s="19" t="s">
        <v>211</v>
      </c>
    </row>
    <row r="99" spans="2:9" ht="21" customHeight="1" x14ac:dyDescent="0.25">
      <c r="B99" s="239">
        <v>96</v>
      </c>
      <c r="C99" s="19" t="s">
        <v>143</v>
      </c>
      <c r="D99" s="19" t="s">
        <v>14</v>
      </c>
      <c r="E99" s="19" t="s">
        <v>208</v>
      </c>
      <c r="F99" s="19" t="s">
        <v>52</v>
      </c>
      <c r="G99" s="19" t="s">
        <v>243</v>
      </c>
      <c r="H99" s="19" t="s">
        <v>213</v>
      </c>
      <c r="I99" s="19" t="s">
        <v>211</v>
      </c>
    </row>
    <row r="100" spans="2:9" ht="21" customHeight="1" x14ac:dyDescent="0.25">
      <c r="B100" s="239">
        <v>97</v>
      </c>
      <c r="C100" s="19" t="s">
        <v>143</v>
      </c>
      <c r="D100" s="19" t="s">
        <v>12</v>
      </c>
      <c r="E100" s="19" t="s">
        <v>219</v>
      </c>
      <c r="F100" s="19" t="s">
        <v>232</v>
      </c>
      <c r="G100" s="19" t="s">
        <v>216</v>
      </c>
      <c r="H100" s="19" t="s">
        <v>213</v>
      </c>
      <c r="I100" s="19" t="s">
        <v>211</v>
      </c>
    </row>
    <row r="101" spans="2:9" ht="21" customHeight="1" x14ac:dyDescent="0.25">
      <c r="B101" s="239">
        <v>98</v>
      </c>
      <c r="C101" s="19" t="s">
        <v>143</v>
      </c>
      <c r="D101" s="19" t="s">
        <v>12</v>
      </c>
      <c r="E101" s="19" t="s">
        <v>219</v>
      </c>
      <c r="F101" s="19" t="s">
        <v>235</v>
      </c>
      <c r="G101" s="19" t="s">
        <v>242</v>
      </c>
      <c r="H101" s="19" t="s">
        <v>210</v>
      </c>
      <c r="I101" s="19" t="s">
        <v>214</v>
      </c>
    </row>
    <row r="102" spans="2:9" ht="21" customHeight="1" x14ac:dyDescent="0.25">
      <c r="B102" s="239">
        <v>99</v>
      </c>
      <c r="C102" s="19" t="s">
        <v>143</v>
      </c>
      <c r="D102" s="19" t="s">
        <v>230</v>
      </c>
      <c r="E102" s="19" t="s">
        <v>208</v>
      </c>
      <c r="F102" s="19" t="s">
        <v>224</v>
      </c>
      <c r="G102" s="19" t="s">
        <v>242</v>
      </c>
      <c r="H102" s="19" t="s">
        <v>213</v>
      </c>
      <c r="I102" s="19" t="s">
        <v>214</v>
      </c>
    </row>
    <row r="103" spans="2:9" ht="21" customHeight="1" x14ac:dyDescent="0.25">
      <c r="B103" s="239">
        <v>100</v>
      </c>
      <c r="C103" s="19" t="s">
        <v>143</v>
      </c>
      <c r="D103" s="19" t="s">
        <v>83</v>
      </c>
      <c r="E103" s="19" t="s">
        <v>221</v>
      </c>
      <c r="F103" s="19" t="s">
        <v>52</v>
      </c>
      <c r="G103" s="19" t="s">
        <v>243</v>
      </c>
      <c r="H103" s="19" t="s">
        <v>213</v>
      </c>
      <c r="I103" s="19" t="s">
        <v>214</v>
      </c>
    </row>
    <row r="104" spans="2:9" ht="21" customHeight="1" x14ac:dyDescent="0.25">
      <c r="B104" s="239">
        <v>101</v>
      </c>
      <c r="C104" s="19" t="s">
        <v>143</v>
      </c>
      <c r="D104" s="19" t="s">
        <v>16</v>
      </c>
      <c r="E104" s="19" t="s">
        <v>215</v>
      </c>
      <c r="F104" s="19" t="s">
        <v>138</v>
      </c>
      <c r="G104" s="19" t="s">
        <v>243</v>
      </c>
      <c r="H104" s="19" t="s">
        <v>213</v>
      </c>
      <c r="I104" s="19" t="s">
        <v>211</v>
      </c>
    </row>
    <row r="105" spans="2:9" ht="21" customHeight="1" x14ac:dyDescent="0.25">
      <c r="B105" s="239">
        <v>102</v>
      </c>
      <c r="C105" s="19" t="s">
        <v>143</v>
      </c>
      <c r="D105" s="19" t="s">
        <v>11</v>
      </c>
      <c r="E105" s="19" t="s">
        <v>208</v>
      </c>
      <c r="F105" s="19" t="s">
        <v>54</v>
      </c>
      <c r="G105" s="19" t="s">
        <v>226</v>
      </c>
      <c r="H105" s="19" t="s">
        <v>210</v>
      </c>
      <c r="I105" s="19" t="s">
        <v>214</v>
      </c>
    </row>
    <row r="106" spans="2:9" ht="21" customHeight="1" x14ac:dyDescent="0.25">
      <c r="B106" s="239">
        <v>103</v>
      </c>
      <c r="C106" s="19" t="s">
        <v>143</v>
      </c>
      <c r="D106" s="19" t="s">
        <v>16</v>
      </c>
      <c r="E106" s="19" t="s">
        <v>215</v>
      </c>
      <c r="F106" s="19" t="s">
        <v>45</v>
      </c>
      <c r="G106" s="19" t="s">
        <v>216</v>
      </c>
      <c r="H106" s="19" t="s">
        <v>213</v>
      </c>
      <c r="I106" s="19" t="s">
        <v>214</v>
      </c>
    </row>
    <row r="107" spans="2:9" ht="21" customHeight="1" x14ac:dyDescent="0.25">
      <c r="B107" s="239">
        <v>104</v>
      </c>
      <c r="C107" s="19" t="s">
        <v>143</v>
      </c>
      <c r="D107" s="19" t="s">
        <v>12</v>
      </c>
      <c r="E107" s="19" t="s">
        <v>219</v>
      </c>
      <c r="F107" s="19" t="s">
        <v>45</v>
      </c>
      <c r="G107" s="19" t="s">
        <v>243</v>
      </c>
      <c r="H107" s="19" t="s">
        <v>213</v>
      </c>
      <c r="I107" s="19" t="s">
        <v>214</v>
      </c>
    </row>
    <row r="108" spans="2:9" ht="21" customHeight="1" x14ac:dyDescent="0.25">
      <c r="B108" s="239">
        <v>105</v>
      </c>
      <c r="C108" s="19" t="s">
        <v>143</v>
      </c>
      <c r="D108" s="19" t="s">
        <v>15</v>
      </c>
      <c r="E108" s="19" t="s">
        <v>215</v>
      </c>
      <c r="F108" s="19" t="s">
        <v>207</v>
      </c>
      <c r="G108" s="19" t="s">
        <v>216</v>
      </c>
      <c r="H108" s="19" t="s">
        <v>217</v>
      </c>
      <c r="I108" s="19" t="s">
        <v>211</v>
      </c>
    </row>
    <row r="109" spans="2:9" ht="21" customHeight="1" x14ac:dyDescent="0.25">
      <c r="B109" s="239">
        <v>106</v>
      </c>
      <c r="C109" s="19" t="s">
        <v>143</v>
      </c>
      <c r="D109" s="19" t="s">
        <v>236</v>
      </c>
      <c r="E109" s="19" t="s">
        <v>212</v>
      </c>
      <c r="F109" s="19" t="s">
        <v>136</v>
      </c>
      <c r="G109" s="19" t="s">
        <v>216</v>
      </c>
      <c r="H109" s="19" t="s">
        <v>213</v>
      </c>
      <c r="I109" s="19" t="s">
        <v>214</v>
      </c>
    </row>
    <row r="110" spans="2:9" ht="21" customHeight="1" x14ac:dyDescent="0.25">
      <c r="B110" s="239">
        <v>107</v>
      </c>
      <c r="C110" s="19" t="s">
        <v>143</v>
      </c>
      <c r="D110" s="19" t="s">
        <v>16</v>
      </c>
      <c r="E110" s="19" t="s">
        <v>215</v>
      </c>
      <c r="F110" s="19" t="s">
        <v>136</v>
      </c>
      <c r="G110" s="19" t="s">
        <v>216</v>
      </c>
      <c r="H110" s="19" t="s">
        <v>213</v>
      </c>
      <c r="I110" s="19" t="s">
        <v>214</v>
      </c>
    </row>
    <row r="111" spans="2:9" ht="21" customHeight="1" x14ac:dyDescent="0.25">
      <c r="B111" s="239">
        <v>108</v>
      </c>
      <c r="C111" s="19" t="s">
        <v>143</v>
      </c>
      <c r="D111" s="19" t="s">
        <v>15</v>
      </c>
      <c r="E111" s="19" t="s">
        <v>215</v>
      </c>
      <c r="F111" s="19" t="s">
        <v>228</v>
      </c>
      <c r="G111" s="19" t="s">
        <v>243</v>
      </c>
      <c r="H111" s="19" t="s">
        <v>213</v>
      </c>
      <c r="I111" s="19" t="s">
        <v>211</v>
      </c>
    </row>
    <row r="112" spans="2:9" ht="21" customHeight="1" x14ac:dyDescent="0.25">
      <c r="B112" s="239">
        <v>109</v>
      </c>
      <c r="C112" s="19" t="s">
        <v>143</v>
      </c>
      <c r="D112" s="19" t="s">
        <v>11</v>
      </c>
      <c r="E112" s="19" t="s">
        <v>208</v>
      </c>
      <c r="F112" s="19" t="s">
        <v>237</v>
      </c>
      <c r="G112" s="19" t="s">
        <v>242</v>
      </c>
      <c r="H112" s="19" t="s">
        <v>213</v>
      </c>
      <c r="I112" s="19" t="s">
        <v>214</v>
      </c>
    </row>
    <row r="113" spans="2:9" ht="21" customHeight="1" x14ac:dyDescent="0.25">
      <c r="B113" s="239">
        <v>110</v>
      </c>
      <c r="C113" s="19" t="s">
        <v>143</v>
      </c>
      <c r="D113" s="19" t="s">
        <v>13</v>
      </c>
      <c r="E113" s="19" t="s">
        <v>219</v>
      </c>
      <c r="F113" s="19" t="s">
        <v>234</v>
      </c>
      <c r="G113" s="19" t="s">
        <v>243</v>
      </c>
      <c r="H113" s="19" t="s">
        <v>213</v>
      </c>
      <c r="I113" s="19" t="s">
        <v>214</v>
      </c>
    </row>
    <row r="114" spans="2:9" ht="21" customHeight="1" x14ac:dyDescent="0.25">
      <c r="B114" s="239">
        <v>111</v>
      </c>
      <c r="C114" s="19" t="s">
        <v>143</v>
      </c>
      <c r="D114" s="19" t="s">
        <v>16</v>
      </c>
      <c r="E114" s="19" t="s">
        <v>215</v>
      </c>
      <c r="F114" s="19" t="s">
        <v>234</v>
      </c>
      <c r="G114" s="19" t="s">
        <v>242</v>
      </c>
      <c r="H114" s="19" t="s">
        <v>213</v>
      </c>
      <c r="I114" s="19" t="s">
        <v>211</v>
      </c>
    </row>
    <row r="115" spans="2:9" ht="21" customHeight="1" x14ac:dyDescent="0.25">
      <c r="B115" s="239">
        <v>112</v>
      </c>
      <c r="C115" s="19" t="s">
        <v>143</v>
      </c>
      <c r="D115" s="19" t="s">
        <v>17</v>
      </c>
      <c r="E115" s="19" t="s">
        <v>212</v>
      </c>
      <c r="F115" s="19" t="s">
        <v>136</v>
      </c>
      <c r="G115" s="19" t="s">
        <v>242</v>
      </c>
      <c r="H115" s="19" t="s">
        <v>213</v>
      </c>
      <c r="I115" s="19" t="s">
        <v>214</v>
      </c>
    </row>
    <row r="116" spans="2:9" ht="21" customHeight="1" x14ac:dyDescent="0.25">
      <c r="B116" s="239">
        <v>113</v>
      </c>
      <c r="C116" s="19" t="s">
        <v>143</v>
      </c>
      <c r="D116" s="19" t="s">
        <v>12</v>
      </c>
      <c r="E116" s="19" t="s">
        <v>219</v>
      </c>
      <c r="F116" s="19" t="s">
        <v>232</v>
      </c>
      <c r="G116" s="19" t="s">
        <v>243</v>
      </c>
      <c r="H116" s="19" t="s">
        <v>213</v>
      </c>
      <c r="I116" s="19" t="s">
        <v>214</v>
      </c>
    </row>
    <row r="117" spans="2:9" ht="21" customHeight="1" x14ac:dyDescent="0.25">
      <c r="B117" s="239">
        <v>114</v>
      </c>
      <c r="C117" s="19" t="s">
        <v>143</v>
      </c>
      <c r="D117" s="19" t="s">
        <v>238</v>
      </c>
      <c r="E117" s="19" t="s">
        <v>212</v>
      </c>
      <c r="F117" s="19" t="s">
        <v>88</v>
      </c>
      <c r="G117" s="19" t="s">
        <v>226</v>
      </c>
      <c r="H117" s="19" t="s">
        <v>217</v>
      </c>
      <c r="I117" s="19" t="s">
        <v>211</v>
      </c>
    </row>
    <row r="118" spans="2:9" ht="21" customHeight="1" x14ac:dyDescent="0.25">
      <c r="B118" s="239">
        <v>115</v>
      </c>
      <c r="C118" s="19" t="s">
        <v>143</v>
      </c>
      <c r="D118" s="19" t="s">
        <v>16</v>
      </c>
      <c r="E118" s="19" t="s">
        <v>215</v>
      </c>
      <c r="F118" s="19" t="s">
        <v>137</v>
      </c>
      <c r="G118" s="19" t="s">
        <v>216</v>
      </c>
      <c r="H118" s="19" t="s">
        <v>217</v>
      </c>
      <c r="I118" s="19" t="s">
        <v>214</v>
      </c>
    </row>
    <row r="119" spans="2:9" ht="21" customHeight="1" x14ac:dyDescent="0.25">
      <c r="B119" s="239">
        <v>116</v>
      </c>
      <c r="C119" s="19" t="s">
        <v>143</v>
      </c>
      <c r="D119" s="19" t="s">
        <v>11</v>
      </c>
      <c r="E119" s="19" t="s">
        <v>208</v>
      </c>
      <c r="F119" s="19" t="s">
        <v>54</v>
      </c>
      <c r="G119" s="19" t="s">
        <v>242</v>
      </c>
      <c r="H119" s="19" t="s">
        <v>213</v>
      </c>
      <c r="I119" s="19" t="s">
        <v>211</v>
      </c>
    </row>
    <row r="120" spans="2:9" ht="21" customHeight="1" x14ac:dyDescent="0.25">
      <c r="B120" s="239">
        <v>117</v>
      </c>
      <c r="C120" s="19" t="s">
        <v>143</v>
      </c>
      <c r="D120" s="19" t="s">
        <v>220</v>
      </c>
      <c r="E120" s="19" t="s">
        <v>221</v>
      </c>
      <c r="F120" s="19" t="s">
        <v>227</v>
      </c>
      <c r="G120" s="19" t="s">
        <v>216</v>
      </c>
      <c r="H120" s="19" t="s">
        <v>217</v>
      </c>
      <c r="I120" s="19" t="s">
        <v>211</v>
      </c>
    </row>
    <row r="121" spans="2:9" ht="21" customHeight="1" x14ac:dyDescent="0.25">
      <c r="B121" s="239">
        <v>118</v>
      </c>
      <c r="C121" s="19" t="s">
        <v>143</v>
      </c>
      <c r="D121" s="19" t="s">
        <v>12</v>
      </c>
      <c r="E121" s="19" t="s">
        <v>219</v>
      </c>
      <c r="F121" s="19" t="s">
        <v>234</v>
      </c>
      <c r="G121" s="19" t="s">
        <v>216</v>
      </c>
      <c r="H121" s="19" t="s">
        <v>217</v>
      </c>
      <c r="I121" s="19" t="s">
        <v>214</v>
      </c>
    </row>
    <row r="122" spans="2:9" ht="21" customHeight="1" x14ac:dyDescent="0.25">
      <c r="B122" s="239">
        <v>119</v>
      </c>
      <c r="C122" s="19" t="s">
        <v>143</v>
      </c>
      <c r="D122" s="19" t="s">
        <v>15</v>
      </c>
      <c r="E122" s="19" t="s">
        <v>215</v>
      </c>
      <c r="F122" s="19" t="s">
        <v>138</v>
      </c>
      <c r="G122" s="19" t="s">
        <v>242</v>
      </c>
      <c r="H122" s="19" t="s">
        <v>213</v>
      </c>
      <c r="I122" s="19" t="s">
        <v>211</v>
      </c>
    </row>
    <row r="123" spans="2:9" ht="21" customHeight="1" x14ac:dyDescent="0.25">
      <c r="B123" s="239">
        <v>120</v>
      </c>
      <c r="C123" s="19" t="s">
        <v>143</v>
      </c>
      <c r="D123" s="19" t="s">
        <v>83</v>
      </c>
      <c r="E123" s="19" t="s">
        <v>221</v>
      </c>
      <c r="F123" s="19" t="s">
        <v>54</v>
      </c>
      <c r="G123" s="19" t="s">
        <v>243</v>
      </c>
      <c r="H123" s="19" t="s">
        <v>213</v>
      </c>
      <c r="I123" s="19" t="s">
        <v>211</v>
      </c>
    </row>
    <row r="124" spans="2:9" ht="21" customHeight="1" x14ac:dyDescent="0.25">
      <c r="B124" s="239">
        <v>121</v>
      </c>
      <c r="C124" s="19" t="s">
        <v>143</v>
      </c>
      <c r="D124" s="19" t="s">
        <v>229</v>
      </c>
      <c r="E124" s="19" t="s">
        <v>212</v>
      </c>
      <c r="F124" s="19" t="s">
        <v>45</v>
      </c>
      <c r="G124" s="19" t="s">
        <v>243</v>
      </c>
      <c r="H124" s="19" t="s">
        <v>213</v>
      </c>
      <c r="I124" s="19" t="s">
        <v>214</v>
      </c>
    </row>
    <row r="125" spans="2:9" ht="21" customHeight="1" x14ac:dyDescent="0.25">
      <c r="B125" s="239">
        <v>122</v>
      </c>
      <c r="C125" s="19" t="s">
        <v>143</v>
      </c>
      <c r="D125" s="19" t="s">
        <v>14</v>
      </c>
      <c r="E125" s="19" t="s">
        <v>208</v>
      </c>
      <c r="F125" s="19" t="s">
        <v>136</v>
      </c>
      <c r="G125" s="19" t="s">
        <v>242</v>
      </c>
      <c r="H125" s="19" t="s">
        <v>213</v>
      </c>
      <c r="I125" s="19" t="s">
        <v>214</v>
      </c>
    </row>
    <row r="126" spans="2:9" ht="21" customHeight="1" x14ac:dyDescent="0.25">
      <c r="B126" s="239">
        <v>123</v>
      </c>
      <c r="C126" s="19" t="s">
        <v>143</v>
      </c>
      <c r="D126" s="19" t="s">
        <v>13</v>
      </c>
      <c r="E126" s="19" t="s">
        <v>219</v>
      </c>
      <c r="F126" s="19" t="s">
        <v>54</v>
      </c>
      <c r="G126" s="19" t="s">
        <v>242</v>
      </c>
      <c r="H126" s="19" t="s">
        <v>210</v>
      </c>
      <c r="I126" s="19" t="s">
        <v>214</v>
      </c>
    </row>
    <row r="127" spans="2:9" ht="21" customHeight="1" x14ac:dyDescent="0.25">
      <c r="B127" s="239">
        <v>124</v>
      </c>
      <c r="C127" s="19" t="s">
        <v>143</v>
      </c>
      <c r="D127" s="19" t="s">
        <v>13</v>
      </c>
      <c r="E127" s="19" t="s">
        <v>219</v>
      </c>
      <c r="F127" s="19" t="s">
        <v>228</v>
      </c>
      <c r="G127" s="19" t="s">
        <v>242</v>
      </c>
      <c r="H127" s="19" t="s">
        <v>213</v>
      </c>
      <c r="I127" s="19" t="s">
        <v>214</v>
      </c>
    </row>
    <row r="128" spans="2:9" ht="21" customHeight="1" x14ac:dyDescent="0.25">
      <c r="B128" s="239">
        <v>125</v>
      </c>
      <c r="C128" s="19" t="s">
        <v>143</v>
      </c>
      <c r="D128" s="19" t="s">
        <v>83</v>
      </c>
      <c r="E128" s="19" t="s">
        <v>221</v>
      </c>
      <c r="F128" s="19" t="s">
        <v>232</v>
      </c>
      <c r="G128" s="19" t="s">
        <v>242</v>
      </c>
      <c r="H128" s="19" t="s">
        <v>213</v>
      </c>
      <c r="I128" s="19" t="s">
        <v>211</v>
      </c>
    </row>
    <row r="129" spans="2:9" ht="21" customHeight="1" x14ac:dyDescent="0.25">
      <c r="B129" s="239">
        <v>126</v>
      </c>
      <c r="C129" s="19" t="s">
        <v>143</v>
      </c>
      <c r="D129" s="19" t="s">
        <v>15</v>
      </c>
      <c r="E129" s="19" t="s">
        <v>215</v>
      </c>
      <c r="F129" s="19" t="s">
        <v>232</v>
      </c>
      <c r="G129" s="19" t="s">
        <v>216</v>
      </c>
      <c r="H129" s="19" t="s">
        <v>213</v>
      </c>
      <c r="I129" s="19" t="s">
        <v>214</v>
      </c>
    </row>
    <row r="130" spans="2:9" ht="21" customHeight="1" x14ac:dyDescent="0.25">
      <c r="B130" s="239">
        <v>127</v>
      </c>
      <c r="C130" s="19" t="s">
        <v>143</v>
      </c>
      <c r="D130" s="19" t="s">
        <v>14</v>
      </c>
      <c r="E130" s="19" t="s">
        <v>208</v>
      </c>
      <c r="F130" s="19" t="s">
        <v>207</v>
      </c>
      <c r="G130" s="19" t="s">
        <v>226</v>
      </c>
      <c r="H130" s="19" t="s">
        <v>213</v>
      </c>
      <c r="I130" s="19" t="s">
        <v>211</v>
      </c>
    </row>
    <row r="131" spans="2:9" ht="21" customHeight="1" x14ac:dyDescent="0.25">
      <c r="B131" s="239">
        <v>128</v>
      </c>
      <c r="C131" s="19" t="s">
        <v>143</v>
      </c>
      <c r="D131" s="19" t="s">
        <v>83</v>
      </c>
      <c r="E131" s="19" t="s">
        <v>221</v>
      </c>
      <c r="F131" s="19" t="s">
        <v>218</v>
      </c>
      <c r="G131" s="19" t="s">
        <v>243</v>
      </c>
      <c r="H131" s="19" t="s">
        <v>213</v>
      </c>
      <c r="I131" s="19" t="s">
        <v>214</v>
      </c>
    </row>
    <row r="132" spans="2:9" ht="21" customHeight="1" x14ac:dyDescent="0.25">
      <c r="B132" s="239">
        <v>129</v>
      </c>
      <c r="C132" s="19" t="s">
        <v>143</v>
      </c>
      <c r="D132" s="19" t="s">
        <v>16</v>
      </c>
      <c r="E132" s="19" t="s">
        <v>215</v>
      </c>
      <c r="F132" s="19" t="s">
        <v>209</v>
      </c>
      <c r="G132" s="19" t="s">
        <v>242</v>
      </c>
      <c r="H132" s="19" t="s">
        <v>210</v>
      </c>
      <c r="I132" s="19" t="s">
        <v>211</v>
      </c>
    </row>
    <row r="133" spans="2:9" ht="21" customHeight="1" x14ac:dyDescent="0.25">
      <c r="B133" s="239">
        <v>130</v>
      </c>
      <c r="C133" s="19" t="s">
        <v>143</v>
      </c>
      <c r="D133" s="19" t="s">
        <v>11</v>
      </c>
      <c r="E133" s="19" t="s">
        <v>208</v>
      </c>
      <c r="F133" s="19" t="s">
        <v>232</v>
      </c>
      <c r="G133" s="19" t="s">
        <v>242</v>
      </c>
      <c r="H133" s="19" t="s">
        <v>213</v>
      </c>
      <c r="I133" s="19" t="s">
        <v>211</v>
      </c>
    </row>
    <row r="134" spans="2:9" ht="21" customHeight="1" x14ac:dyDescent="0.25">
      <c r="B134" s="239">
        <v>131</v>
      </c>
      <c r="C134" s="19" t="s">
        <v>143</v>
      </c>
      <c r="D134" s="19" t="s">
        <v>225</v>
      </c>
      <c r="E134" s="19" t="s">
        <v>208</v>
      </c>
      <c r="F134" s="19" t="s">
        <v>234</v>
      </c>
      <c r="G134" s="19" t="s">
        <v>243</v>
      </c>
      <c r="H134" s="19" t="s">
        <v>217</v>
      </c>
      <c r="I134" s="19" t="s">
        <v>214</v>
      </c>
    </row>
    <row r="135" spans="2:9" ht="21" customHeight="1" x14ac:dyDescent="0.25">
      <c r="B135" s="239">
        <v>132</v>
      </c>
      <c r="C135" s="19" t="s">
        <v>143</v>
      </c>
      <c r="D135" s="19" t="s">
        <v>12</v>
      </c>
      <c r="E135" s="19" t="s">
        <v>219</v>
      </c>
      <c r="F135" s="19" t="s">
        <v>223</v>
      </c>
      <c r="G135" s="19" t="s">
        <v>243</v>
      </c>
      <c r="H135" s="19" t="s">
        <v>217</v>
      </c>
      <c r="I135" s="19" t="s">
        <v>211</v>
      </c>
    </row>
    <row r="136" spans="2:9" ht="21" customHeight="1" x14ac:dyDescent="0.25">
      <c r="B136" s="239">
        <v>133</v>
      </c>
      <c r="C136" s="19" t="s">
        <v>143</v>
      </c>
      <c r="D136" s="19" t="s">
        <v>12</v>
      </c>
      <c r="E136" s="19" t="s">
        <v>219</v>
      </c>
      <c r="F136" s="19" t="s">
        <v>88</v>
      </c>
      <c r="G136" s="19" t="s">
        <v>242</v>
      </c>
      <c r="H136" s="19" t="s">
        <v>217</v>
      </c>
      <c r="I136" s="19" t="s">
        <v>211</v>
      </c>
    </row>
    <row r="137" spans="2:9" ht="21" customHeight="1" x14ac:dyDescent="0.25">
      <c r="B137" s="239">
        <v>134</v>
      </c>
      <c r="C137" s="19" t="s">
        <v>143</v>
      </c>
      <c r="D137" s="19" t="s">
        <v>16</v>
      </c>
      <c r="E137" s="19" t="s">
        <v>215</v>
      </c>
      <c r="F137" s="19" t="s">
        <v>138</v>
      </c>
      <c r="G137" s="19" t="s">
        <v>242</v>
      </c>
      <c r="H137" s="19" t="s">
        <v>213</v>
      </c>
      <c r="I137" s="19" t="s">
        <v>211</v>
      </c>
    </row>
    <row r="138" spans="2:9" ht="21" customHeight="1" x14ac:dyDescent="0.25">
      <c r="B138" s="239">
        <v>135</v>
      </c>
      <c r="C138" s="19" t="s">
        <v>143</v>
      </c>
      <c r="D138" s="19" t="s">
        <v>16</v>
      </c>
      <c r="E138" s="19" t="s">
        <v>215</v>
      </c>
      <c r="F138" s="19" t="s">
        <v>138</v>
      </c>
      <c r="G138" s="19" t="s">
        <v>216</v>
      </c>
      <c r="H138" s="19" t="s">
        <v>217</v>
      </c>
      <c r="I138" s="19" t="s">
        <v>211</v>
      </c>
    </row>
    <row r="139" spans="2:9" ht="21" customHeight="1" x14ac:dyDescent="0.25">
      <c r="B139" s="239">
        <v>136</v>
      </c>
      <c r="C139" s="19" t="s">
        <v>143</v>
      </c>
      <c r="D139" s="19" t="s">
        <v>220</v>
      </c>
      <c r="E139" s="19" t="s">
        <v>221</v>
      </c>
      <c r="F139" s="19" t="s">
        <v>138</v>
      </c>
      <c r="G139" s="19" t="s">
        <v>243</v>
      </c>
      <c r="H139" s="19" t="s">
        <v>213</v>
      </c>
      <c r="I139" s="19" t="s">
        <v>211</v>
      </c>
    </row>
    <row r="140" spans="2:9" ht="21" customHeight="1" x14ac:dyDescent="0.25">
      <c r="B140" s="239">
        <v>137</v>
      </c>
      <c r="C140" s="19" t="s">
        <v>143</v>
      </c>
      <c r="D140" s="19" t="s">
        <v>230</v>
      </c>
      <c r="E140" s="19" t="s">
        <v>208</v>
      </c>
      <c r="F140" s="19" t="s">
        <v>138</v>
      </c>
      <c r="G140" s="19" t="s">
        <v>242</v>
      </c>
      <c r="H140" s="19" t="s">
        <v>213</v>
      </c>
      <c r="I140" s="19" t="s">
        <v>211</v>
      </c>
    </row>
    <row r="141" spans="2:9" ht="21" customHeight="1" x14ac:dyDescent="0.25">
      <c r="B141" s="239">
        <v>138</v>
      </c>
      <c r="C141" s="19" t="s">
        <v>143</v>
      </c>
      <c r="D141" s="19" t="s">
        <v>236</v>
      </c>
      <c r="E141" s="19" t="s">
        <v>212</v>
      </c>
      <c r="F141" s="19" t="s">
        <v>138</v>
      </c>
      <c r="G141" s="19" t="s">
        <v>242</v>
      </c>
      <c r="H141" s="19" t="s">
        <v>213</v>
      </c>
      <c r="I141" s="19" t="s">
        <v>211</v>
      </c>
    </row>
    <row r="142" spans="2:9" ht="21" customHeight="1" x14ac:dyDescent="0.25">
      <c r="B142" s="239">
        <v>139</v>
      </c>
      <c r="C142" s="19" t="s">
        <v>143</v>
      </c>
      <c r="D142" s="19" t="s">
        <v>238</v>
      </c>
      <c r="E142" s="19" t="s">
        <v>212</v>
      </c>
      <c r="F142" s="19" t="s">
        <v>138</v>
      </c>
      <c r="G142" s="19" t="s">
        <v>242</v>
      </c>
      <c r="H142" s="19" t="s">
        <v>213</v>
      </c>
      <c r="I142" s="19" t="s">
        <v>211</v>
      </c>
    </row>
    <row r="143" spans="2:9" ht="21" customHeight="1" x14ac:dyDescent="0.25">
      <c r="B143" s="239">
        <v>140</v>
      </c>
      <c r="C143" s="19" t="s">
        <v>143</v>
      </c>
      <c r="D143" s="19" t="s">
        <v>17</v>
      </c>
      <c r="E143" s="19" t="s">
        <v>212</v>
      </c>
      <c r="F143" s="19" t="s">
        <v>138</v>
      </c>
      <c r="G143" s="19" t="s">
        <v>242</v>
      </c>
      <c r="H143" s="19" t="s">
        <v>213</v>
      </c>
      <c r="I143" s="19" t="s">
        <v>211</v>
      </c>
    </row>
    <row r="144" spans="2:9" ht="21" customHeight="1" x14ac:dyDescent="0.25">
      <c r="B144" s="239">
        <v>141</v>
      </c>
      <c r="C144" s="19" t="s">
        <v>143</v>
      </c>
      <c r="D144" s="19" t="s">
        <v>13</v>
      </c>
      <c r="E144" s="19" t="s">
        <v>219</v>
      </c>
      <c r="F144" s="19" t="s">
        <v>138</v>
      </c>
      <c r="G144" s="19" t="s">
        <v>242</v>
      </c>
      <c r="H144" s="19" t="s">
        <v>213</v>
      </c>
      <c r="I144" s="19" t="s">
        <v>211</v>
      </c>
    </row>
    <row r="145" spans="2:9" ht="21" customHeight="1" x14ac:dyDescent="0.25">
      <c r="B145" s="239">
        <v>142</v>
      </c>
      <c r="C145" s="19" t="s">
        <v>143</v>
      </c>
      <c r="D145" s="19" t="s">
        <v>225</v>
      </c>
      <c r="E145" s="19" t="s">
        <v>208</v>
      </c>
      <c r="F145" s="19" t="s">
        <v>138</v>
      </c>
      <c r="G145" s="19" t="s">
        <v>243</v>
      </c>
      <c r="H145" s="19" t="s">
        <v>213</v>
      </c>
      <c r="I145" s="19" t="s">
        <v>211</v>
      </c>
    </row>
    <row r="146" spans="2:9" ht="21" customHeight="1" x14ac:dyDescent="0.25">
      <c r="B146" s="239">
        <v>143</v>
      </c>
      <c r="C146" s="19" t="s">
        <v>143</v>
      </c>
      <c r="D146" s="19" t="s">
        <v>83</v>
      </c>
      <c r="E146" s="19" t="s">
        <v>221</v>
      </c>
      <c r="F146" s="19" t="s">
        <v>138</v>
      </c>
      <c r="G146" s="19" t="s">
        <v>243</v>
      </c>
      <c r="H146" s="19" t="s">
        <v>213</v>
      </c>
      <c r="I146" s="19" t="s">
        <v>211</v>
      </c>
    </row>
    <row r="147" spans="2:9" ht="21" customHeight="1" x14ac:dyDescent="0.25">
      <c r="B147" s="239">
        <v>144</v>
      </c>
      <c r="C147" s="19" t="s">
        <v>143</v>
      </c>
      <c r="D147" s="19" t="s">
        <v>16</v>
      </c>
      <c r="E147" s="19" t="s">
        <v>215</v>
      </c>
      <c r="F147" s="19" t="s">
        <v>138</v>
      </c>
      <c r="G147" s="19" t="s">
        <v>242</v>
      </c>
      <c r="H147" s="19" t="s">
        <v>210</v>
      </c>
      <c r="I147" s="19" t="s">
        <v>211</v>
      </c>
    </row>
    <row r="148" spans="2:9" ht="21" customHeight="1" x14ac:dyDescent="0.25">
      <c r="B148" s="239">
        <v>145</v>
      </c>
      <c r="C148" s="19" t="s">
        <v>143</v>
      </c>
      <c r="D148" s="19" t="s">
        <v>220</v>
      </c>
      <c r="E148" s="19" t="s">
        <v>221</v>
      </c>
      <c r="F148" s="19" t="s">
        <v>138</v>
      </c>
      <c r="G148" s="19" t="s">
        <v>242</v>
      </c>
      <c r="H148" s="19" t="s">
        <v>213</v>
      </c>
      <c r="I148" s="19" t="s">
        <v>211</v>
      </c>
    </row>
    <row r="149" spans="2:9" ht="21" customHeight="1" x14ac:dyDescent="0.25">
      <c r="B149" s="239">
        <v>146</v>
      </c>
      <c r="C149" s="19" t="s">
        <v>143</v>
      </c>
      <c r="D149" s="19" t="s">
        <v>17</v>
      </c>
      <c r="E149" s="19" t="s">
        <v>212</v>
      </c>
      <c r="F149" s="19" t="s">
        <v>136</v>
      </c>
      <c r="G149" s="19" t="s">
        <v>243</v>
      </c>
      <c r="H149" s="19" t="s">
        <v>213</v>
      </c>
      <c r="I149" s="19" t="s">
        <v>214</v>
      </c>
    </row>
    <row r="150" spans="2:9" ht="21" customHeight="1" x14ac:dyDescent="0.25">
      <c r="B150" s="239">
        <v>147</v>
      </c>
      <c r="C150" s="19" t="s">
        <v>143</v>
      </c>
      <c r="D150" s="19" t="s">
        <v>11</v>
      </c>
      <c r="E150" s="19" t="s">
        <v>208</v>
      </c>
      <c r="F150" s="19" t="s">
        <v>218</v>
      </c>
      <c r="G150" s="19" t="s">
        <v>216</v>
      </c>
      <c r="H150" s="19" t="s">
        <v>213</v>
      </c>
      <c r="I150" s="19" t="s">
        <v>214</v>
      </c>
    </row>
    <row r="151" spans="2:9" ht="21" customHeight="1" x14ac:dyDescent="0.25">
      <c r="B151" s="239">
        <v>148</v>
      </c>
      <c r="C151" s="19" t="s">
        <v>143</v>
      </c>
      <c r="D151" s="19" t="s">
        <v>12</v>
      </c>
      <c r="E151" s="19" t="s">
        <v>219</v>
      </c>
      <c r="F151" s="19" t="s">
        <v>217</v>
      </c>
      <c r="G151" s="19" t="s">
        <v>216</v>
      </c>
      <c r="H151" s="19" t="s">
        <v>217</v>
      </c>
      <c r="I151" s="19" t="s">
        <v>211</v>
      </c>
    </row>
    <row r="152" spans="2:9" ht="21" customHeight="1" x14ac:dyDescent="0.25">
      <c r="B152" s="239">
        <v>149</v>
      </c>
      <c r="C152" s="19" t="s">
        <v>143</v>
      </c>
      <c r="D152" s="19" t="s">
        <v>12</v>
      </c>
      <c r="E152" s="19" t="s">
        <v>219</v>
      </c>
      <c r="F152" s="19" t="s">
        <v>138</v>
      </c>
      <c r="G152" s="19" t="s">
        <v>216</v>
      </c>
      <c r="H152" s="19" t="s">
        <v>217</v>
      </c>
      <c r="I152" s="19" t="s">
        <v>211</v>
      </c>
    </row>
    <row r="153" spans="2:9" ht="21" customHeight="1" x14ac:dyDescent="0.25">
      <c r="B153" s="239">
        <v>150</v>
      </c>
      <c r="C153" s="19" t="s">
        <v>143</v>
      </c>
      <c r="D153" s="19" t="s">
        <v>17</v>
      </c>
      <c r="E153" s="19" t="s">
        <v>212</v>
      </c>
      <c r="F153" s="19" t="s">
        <v>51</v>
      </c>
      <c r="G153" s="19" t="s">
        <v>216</v>
      </c>
      <c r="H153" s="19" t="s">
        <v>213</v>
      </c>
      <c r="I153" s="19" t="s">
        <v>214</v>
      </c>
    </row>
    <row r="154" spans="2:9" ht="21" customHeight="1" x14ac:dyDescent="0.25">
      <c r="B154" s="239">
        <v>151</v>
      </c>
      <c r="C154" s="19" t="s">
        <v>143</v>
      </c>
      <c r="D154" s="19" t="s">
        <v>83</v>
      </c>
      <c r="E154" s="19" t="s">
        <v>221</v>
      </c>
      <c r="F154" s="19" t="s">
        <v>234</v>
      </c>
      <c r="G154" s="19" t="s">
        <v>226</v>
      </c>
      <c r="H154" s="19" t="s">
        <v>217</v>
      </c>
      <c r="I154" s="19" t="s">
        <v>214</v>
      </c>
    </row>
    <row r="155" spans="2:9" ht="21" customHeight="1" x14ac:dyDescent="0.25">
      <c r="B155" s="239">
        <v>152</v>
      </c>
      <c r="C155" s="19" t="s">
        <v>143</v>
      </c>
      <c r="D155" s="19" t="s">
        <v>17</v>
      </c>
      <c r="E155" s="19" t="s">
        <v>212</v>
      </c>
      <c r="F155" s="19" t="s">
        <v>51</v>
      </c>
      <c r="G155" s="19" t="s">
        <v>243</v>
      </c>
      <c r="H155" s="19" t="s">
        <v>213</v>
      </c>
      <c r="I155" s="19" t="s">
        <v>214</v>
      </c>
    </row>
    <row r="156" spans="2:9" ht="21" customHeight="1" x14ac:dyDescent="0.25">
      <c r="B156" s="239">
        <v>153</v>
      </c>
      <c r="C156" s="19" t="s">
        <v>143</v>
      </c>
      <c r="D156" s="19" t="s">
        <v>11</v>
      </c>
      <c r="E156" s="19" t="s">
        <v>208</v>
      </c>
      <c r="F156" s="19" t="s">
        <v>51</v>
      </c>
      <c r="G156" s="19" t="s">
        <v>216</v>
      </c>
      <c r="H156" s="19" t="s">
        <v>213</v>
      </c>
      <c r="I156" s="19" t="s">
        <v>214</v>
      </c>
    </row>
    <row r="157" spans="2:9" ht="21" customHeight="1" x14ac:dyDescent="0.25">
      <c r="B157" s="239">
        <v>154</v>
      </c>
      <c r="C157" s="19" t="s">
        <v>143</v>
      </c>
      <c r="D157" s="19" t="s">
        <v>17</v>
      </c>
      <c r="E157" s="19" t="s">
        <v>212</v>
      </c>
      <c r="F157" s="19" t="s">
        <v>51</v>
      </c>
      <c r="G157" s="19" t="s">
        <v>216</v>
      </c>
      <c r="H157" s="19" t="s">
        <v>213</v>
      </c>
      <c r="I157" s="19" t="s">
        <v>214</v>
      </c>
    </row>
    <row r="158" spans="2:9" ht="21" customHeight="1" x14ac:dyDescent="0.25">
      <c r="B158" s="239">
        <v>155</v>
      </c>
      <c r="C158" s="19" t="s">
        <v>143</v>
      </c>
      <c r="D158" s="19" t="s">
        <v>16</v>
      </c>
      <c r="E158" s="19" t="s">
        <v>215</v>
      </c>
      <c r="F158" s="19" t="s">
        <v>51</v>
      </c>
      <c r="G158" s="19" t="s">
        <v>243</v>
      </c>
      <c r="H158" s="19" t="s">
        <v>213</v>
      </c>
      <c r="I158" s="19" t="s">
        <v>214</v>
      </c>
    </row>
    <row r="159" spans="2:9" ht="21" customHeight="1" x14ac:dyDescent="0.25">
      <c r="B159" s="239">
        <v>156</v>
      </c>
      <c r="C159" s="19" t="s">
        <v>143</v>
      </c>
      <c r="D159" s="19" t="s">
        <v>12</v>
      </c>
      <c r="E159" s="19" t="s">
        <v>219</v>
      </c>
      <c r="F159" s="19" t="s">
        <v>209</v>
      </c>
      <c r="G159" s="19" t="s">
        <v>226</v>
      </c>
      <c r="H159" s="19" t="s">
        <v>210</v>
      </c>
      <c r="I159" s="19" t="s">
        <v>214</v>
      </c>
    </row>
    <row r="160" spans="2:9" ht="21" customHeight="1" x14ac:dyDescent="0.25">
      <c r="B160" s="239">
        <v>157</v>
      </c>
      <c r="C160" s="19" t="s">
        <v>143</v>
      </c>
      <c r="D160" s="19" t="s">
        <v>225</v>
      </c>
      <c r="E160" s="19" t="s">
        <v>208</v>
      </c>
      <c r="F160" s="19" t="s">
        <v>45</v>
      </c>
      <c r="G160" s="19" t="s">
        <v>242</v>
      </c>
      <c r="H160" s="19" t="s">
        <v>213</v>
      </c>
      <c r="I160" s="19" t="s">
        <v>214</v>
      </c>
    </row>
    <row r="161" spans="2:9" ht="21" customHeight="1" x14ac:dyDescent="0.25">
      <c r="B161" s="239">
        <v>158</v>
      </c>
      <c r="C161" s="19" t="s">
        <v>143</v>
      </c>
      <c r="D161" s="19" t="s">
        <v>220</v>
      </c>
      <c r="E161" s="19" t="s">
        <v>221</v>
      </c>
      <c r="F161" s="19" t="s">
        <v>54</v>
      </c>
      <c r="G161" s="19" t="s">
        <v>242</v>
      </c>
      <c r="H161" s="19" t="s">
        <v>213</v>
      </c>
      <c r="I161" s="19" t="s">
        <v>211</v>
      </c>
    </row>
    <row r="162" spans="2:9" ht="21" customHeight="1" x14ac:dyDescent="0.25">
      <c r="B162" s="239">
        <v>159</v>
      </c>
      <c r="C162" s="19" t="s">
        <v>143</v>
      </c>
      <c r="D162" s="19" t="s">
        <v>12</v>
      </c>
      <c r="E162" s="19" t="s">
        <v>219</v>
      </c>
      <c r="F162" s="19" t="s">
        <v>223</v>
      </c>
      <c r="G162" s="19" t="s">
        <v>216</v>
      </c>
      <c r="H162" s="19" t="s">
        <v>217</v>
      </c>
      <c r="I162" s="19" t="s">
        <v>211</v>
      </c>
    </row>
    <row r="163" spans="2:9" ht="21" customHeight="1" x14ac:dyDescent="0.25">
      <c r="B163" s="239">
        <v>160</v>
      </c>
      <c r="C163" s="19" t="s">
        <v>143</v>
      </c>
      <c r="D163" s="19" t="s">
        <v>11</v>
      </c>
      <c r="E163" s="19" t="s">
        <v>208</v>
      </c>
      <c r="F163" s="19" t="s">
        <v>45</v>
      </c>
      <c r="G163" s="19" t="s">
        <v>243</v>
      </c>
      <c r="H163" s="19" t="s">
        <v>213</v>
      </c>
      <c r="I163" s="19" t="s">
        <v>214</v>
      </c>
    </row>
    <row r="164" spans="2:9" ht="21" customHeight="1" x14ac:dyDescent="0.25">
      <c r="B164" s="239">
        <v>161</v>
      </c>
      <c r="C164" s="19" t="s">
        <v>143</v>
      </c>
      <c r="D164" s="19" t="s">
        <v>230</v>
      </c>
      <c r="E164" s="19" t="s">
        <v>208</v>
      </c>
      <c r="F164" s="19" t="s">
        <v>51</v>
      </c>
      <c r="G164" s="19" t="s">
        <v>243</v>
      </c>
      <c r="H164" s="19" t="s">
        <v>213</v>
      </c>
      <c r="I164" s="19" t="s">
        <v>214</v>
      </c>
    </row>
    <row r="165" spans="2:9" ht="21" customHeight="1" x14ac:dyDescent="0.25">
      <c r="B165" s="239">
        <v>162</v>
      </c>
      <c r="C165" s="19" t="s">
        <v>143</v>
      </c>
      <c r="D165" s="19" t="s">
        <v>15</v>
      </c>
      <c r="E165" s="19" t="s">
        <v>215</v>
      </c>
      <c r="F165" s="19" t="s">
        <v>234</v>
      </c>
      <c r="G165" s="19" t="s">
        <v>242</v>
      </c>
      <c r="H165" s="19" t="s">
        <v>217</v>
      </c>
      <c r="I165" s="19" t="s">
        <v>211</v>
      </c>
    </row>
    <row r="166" spans="2:9" ht="21" customHeight="1" x14ac:dyDescent="0.25">
      <c r="B166" s="239">
        <v>163</v>
      </c>
      <c r="C166" s="19" t="s">
        <v>143</v>
      </c>
      <c r="D166" s="19" t="s">
        <v>15</v>
      </c>
      <c r="E166" s="19" t="s">
        <v>215</v>
      </c>
      <c r="F166" s="19" t="s">
        <v>136</v>
      </c>
      <c r="G166" s="19" t="s">
        <v>226</v>
      </c>
      <c r="H166" s="19" t="s">
        <v>213</v>
      </c>
      <c r="I166" s="19" t="s">
        <v>214</v>
      </c>
    </row>
    <row r="167" spans="2:9" ht="21" customHeight="1" x14ac:dyDescent="0.25">
      <c r="B167" s="239">
        <v>164</v>
      </c>
      <c r="C167" s="19" t="s">
        <v>143</v>
      </c>
      <c r="D167" s="19" t="s">
        <v>12</v>
      </c>
      <c r="E167" s="19" t="s">
        <v>219</v>
      </c>
      <c r="F167" s="19" t="s">
        <v>54</v>
      </c>
      <c r="G167" s="19" t="s">
        <v>242</v>
      </c>
      <c r="H167" s="19" t="s">
        <v>210</v>
      </c>
      <c r="I167" s="19" t="s">
        <v>214</v>
      </c>
    </row>
    <row r="168" spans="2:9" ht="21" customHeight="1" x14ac:dyDescent="0.25">
      <c r="B168" s="239">
        <v>165</v>
      </c>
      <c r="C168" s="19" t="s">
        <v>143</v>
      </c>
      <c r="D168" s="19" t="s">
        <v>14</v>
      </c>
      <c r="E168" s="19" t="s">
        <v>208</v>
      </c>
      <c r="F168" s="19" t="s">
        <v>234</v>
      </c>
      <c r="G168" s="19" t="s">
        <v>242</v>
      </c>
      <c r="H168" s="19" t="s">
        <v>213</v>
      </c>
      <c r="I168" s="19" t="s">
        <v>214</v>
      </c>
    </row>
    <row r="169" spans="2:9" ht="21" customHeight="1" x14ac:dyDescent="0.25">
      <c r="B169" s="239">
        <v>166</v>
      </c>
      <c r="C169" s="19" t="s">
        <v>143</v>
      </c>
      <c r="D169" s="19" t="s">
        <v>17</v>
      </c>
      <c r="E169" s="19" t="s">
        <v>212</v>
      </c>
      <c r="F169" s="19" t="s">
        <v>51</v>
      </c>
      <c r="G169" s="19" t="s">
        <v>242</v>
      </c>
      <c r="H169" s="19" t="s">
        <v>213</v>
      </c>
      <c r="I169" s="19" t="s">
        <v>214</v>
      </c>
    </row>
    <row r="170" spans="2:9" ht="21" customHeight="1" x14ac:dyDescent="0.25">
      <c r="B170" s="239">
        <v>167</v>
      </c>
      <c r="C170" s="19" t="s">
        <v>143</v>
      </c>
      <c r="D170" s="19" t="s">
        <v>15</v>
      </c>
      <c r="E170" s="19" t="s">
        <v>215</v>
      </c>
      <c r="F170" s="19" t="s">
        <v>224</v>
      </c>
      <c r="G170" s="19" t="s">
        <v>242</v>
      </c>
      <c r="H170" s="19" t="s">
        <v>213</v>
      </c>
      <c r="I170" s="19" t="s">
        <v>214</v>
      </c>
    </row>
    <row r="171" spans="2:9" ht="21" customHeight="1" x14ac:dyDescent="0.25">
      <c r="B171" s="239">
        <v>168</v>
      </c>
      <c r="C171" s="19" t="s">
        <v>143</v>
      </c>
      <c r="D171" s="19" t="s">
        <v>12</v>
      </c>
      <c r="E171" s="19" t="s">
        <v>219</v>
      </c>
      <c r="F171" s="19" t="s">
        <v>224</v>
      </c>
      <c r="G171" s="19" t="s">
        <v>242</v>
      </c>
      <c r="H171" s="19" t="s">
        <v>213</v>
      </c>
      <c r="I171" s="19" t="s">
        <v>214</v>
      </c>
    </row>
    <row r="172" spans="2:9" ht="21" customHeight="1" x14ac:dyDescent="0.25">
      <c r="B172" s="239">
        <v>169</v>
      </c>
      <c r="C172" s="19" t="s">
        <v>143</v>
      </c>
      <c r="D172" s="19" t="s">
        <v>236</v>
      </c>
      <c r="E172" s="19" t="s">
        <v>212</v>
      </c>
      <c r="F172" s="19" t="s">
        <v>224</v>
      </c>
      <c r="G172" s="19" t="s">
        <v>242</v>
      </c>
      <c r="H172" s="19" t="s">
        <v>213</v>
      </c>
      <c r="I172" s="19" t="s">
        <v>214</v>
      </c>
    </row>
    <row r="173" spans="2:9" ht="21" customHeight="1" x14ac:dyDescent="0.25">
      <c r="B173" s="239">
        <v>170</v>
      </c>
      <c r="C173" s="19" t="s">
        <v>143</v>
      </c>
      <c r="D173" s="19" t="s">
        <v>15</v>
      </c>
      <c r="E173" s="19" t="s">
        <v>215</v>
      </c>
      <c r="F173" s="19" t="s">
        <v>224</v>
      </c>
      <c r="G173" s="19" t="s">
        <v>243</v>
      </c>
      <c r="H173" s="19" t="s">
        <v>239</v>
      </c>
      <c r="I173" s="19" t="s">
        <v>214</v>
      </c>
    </row>
    <row r="174" spans="2:9" ht="21" customHeight="1" x14ac:dyDescent="0.25">
      <c r="B174" s="239">
        <v>171</v>
      </c>
      <c r="C174" s="19" t="s">
        <v>143</v>
      </c>
      <c r="D174" s="224" t="s">
        <v>15</v>
      </c>
      <c r="E174" s="26" t="s">
        <v>215</v>
      </c>
      <c r="F174" s="223" t="s">
        <v>224</v>
      </c>
      <c r="G174" s="223" t="s">
        <v>243</v>
      </c>
      <c r="H174" s="223" t="s">
        <v>213</v>
      </c>
      <c r="I174" s="223" t="s">
        <v>214</v>
      </c>
    </row>
    <row r="175" spans="2:9" ht="21" customHeight="1" x14ac:dyDescent="0.25">
      <c r="B175" s="239">
        <v>172</v>
      </c>
      <c r="C175" s="19" t="s">
        <v>143</v>
      </c>
      <c r="D175" s="19" t="s">
        <v>11</v>
      </c>
      <c r="E175" s="19" t="s">
        <v>208</v>
      </c>
      <c r="F175" s="19" t="s">
        <v>224</v>
      </c>
      <c r="G175" s="19" t="s">
        <v>216</v>
      </c>
      <c r="H175" s="19" t="s">
        <v>213</v>
      </c>
      <c r="I175" s="19" t="s">
        <v>214</v>
      </c>
    </row>
    <row r="176" spans="2:9" ht="21" customHeight="1" x14ac:dyDescent="0.25">
      <c r="B176" s="239">
        <v>173</v>
      </c>
      <c r="C176" s="19" t="s">
        <v>143</v>
      </c>
      <c r="D176" s="19" t="s">
        <v>16</v>
      </c>
      <c r="E176" s="19" t="s">
        <v>215</v>
      </c>
      <c r="F176" s="19" t="s">
        <v>224</v>
      </c>
      <c r="G176" s="19" t="s">
        <v>242</v>
      </c>
      <c r="H176" s="19" t="s">
        <v>213</v>
      </c>
      <c r="I176" s="19" t="s">
        <v>214</v>
      </c>
    </row>
    <row r="177" spans="2:9" ht="21" customHeight="1" x14ac:dyDescent="0.25">
      <c r="B177" s="239">
        <v>174</v>
      </c>
      <c r="C177" s="19" t="s">
        <v>143</v>
      </c>
      <c r="D177" s="19" t="s">
        <v>15</v>
      </c>
      <c r="E177" s="19" t="s">
        <v>215</v>
      </c>
      <c r="F177" s="19" t="s">
        <v>224</v>
      </c>
      <c r="G177" s="19" t="s">
        <v>243</v>
      </c>
      <c r="H177" s="19" t="s">
        <v>213</v>
      </c>
      <c r="I177" s="19" t="s">
        <v>214</v>
      </c>
    </row>
    <row r="178" spans="2:9" ht="21" customHeight="1" x14ac:dyDescent="0.25">
      <c r="B178" s="239">
        <v>175</v>
      </c>
      <c r="C178" s="19" t="s">
        <v>143</v>
      </c>
      <c r="D178" s="19" t="s">
        <v>14</v>
      </c>
      <c r="E178" s="19" t="s">
        <v>208</v>
      </c>
      <c r="F178" s="19" t="s">
        <v>223</v>
      </c>
      <c r="G178" s="19" t="s">
        <v>216</v>
      </c>
      <c r="H178" s="19" t="s">
        <v>217</v>
      </c>
      <c r="I178" s="19" t="s">
        <v>214</v>
      </c>
    </row>
    <row r="179" spans="2:9" ht="21" customHeight="1" x14ac:dyDescent="0.25">
      <c r="B179" s="239">
        <v>176</v>
      </c>
      <c r="C179" s="19" t="s">
        <v>143</v>
      </c>
      <c r="D179" s="19" t="s">
        <v>231</v>
      </c>
      <c r="E179" s="19" t="s">
        <v>208</v>
      </c>
      <c r="F179" s="19" t="s">
        <v>138</v>
      </c>
      <c r="G179" s="19" t="s">
        <v>243</v>
      </c>
      <c r="H179" s="19" t="s">
        <v>217</v>
      </c>
      <c r="I179" s="19" t="s">
        <v>211</v>
      </c>
    </row>
    <row r="180" spans="2:9" ht="21" customHeight="1" x14ac:dyDescent="0.25">
      <c r="B180" s="239">
        <v>177</v>
      </c>
      <c r="C180" s="19" t="s">
        <v>143</v>
      </c>
      <c r="D180" s="19" t="s">
        <v>13</v>
      </c>
      <c r="E180" s="19" t="s">
        <v>219</v>
      </c>
      <c r="F180" s="19" t="s">
        <v>218</v>
      </c>
      <c r="G180" s="19" t="s">
        <v>216</v>
      </c>
      <c r="H180" s="19" t="s">
        <v>213</v>
      </c>
      <c r="I180" s="19" t="s">
        <v>214</v>
      </c>
    </row>
    <row r="181" spans="2:9" ht="21" customHeight="1" x14ac:dyDescent="0.25">
      <c r="B181" s="239">
        <v>178</v>
      </c>
      <c r="C181" s="19" t="s">
        <v>143</v>
      </c>
      <c r="D181" s="19" t="s">
        <v>83</v>
      </c>
      <c r="E181" s="19" t="s">
        <v>221</v>
      </c>
      <c r="F181" s="19" t="s">
        <v>207</v>
      </c>
      <c r="G181" s="19" t="s">
        <v>242</v>
      </c>
      <c r="H181" s="19" t="s">
        <v>217</v>
      </c>
      <c r="I181" s="19" t="s">
        <v>214</v>
      </c>
    </row>
    <row r="182" spans="2:9" ht="21" customHeight="1" x14ac:dyDescent="0.25">
      <c r="B182" s="239">
        <v>179</v>
      </c>
      <c r="C182" s="19" t="s">
        <v>143</v>
      </c>
      <c r="D182" s="19" t="s">
        <v>230</v>
      </c>
      <c r="E182" s="19" t="s">
        <v>208</v>
      </c>
      <c r="F182" s="19" t="s">
        <v>207</v>
      </c>
      <c r="G182" s="19" t="s">
        <v>216</v>
      </c>
      <c r="H182" s="19" t="s">
        <v>213</v>
      </c>
      <c r="I182" s="19" t="s">
        <v>211</v>
      </c>
    </row>
    <row r="183" spans="2:9" ht="21" customHeight="1" x14ac:dyDescent="0.25">
      <c r="B183" s="239">
        <v>180</v>
      </c>
      <c r="C183" s="19" t="s">
        <v>143</v>
      </c>
      <c r="D183" s="19" t="s">
        <v>13</v>
      </c>
      <c r="E183" s="19" t="s">
        <v>219</v>
      </c>
      <c r="F183" s="19" t="s">
        <v>207</v>
      </c>
      <c r="G183" s="19" t="s">
        <v>242</v>
      </c>
      <c r="H183" s="19" t="s">
        <v>217</v>
      </c>
      <c r="I183" s="19" t="s">
        <v>214</v>
      </c>
    </row>
    <row r="184" spans="2:9" ht="21" customHeight="1" x14ac:dyDescent="0.25">
      <c r="B184" s="239">
        <v>181</v>
      </c>
      <c r="C184" s="19" t="s">
        <v>143</v>
      </c>
      <c r="D184" s="19" t="s">
        <v>12</v>
      </c>
      <c r="E184" s="19" t="s">
        <v>219</v>
      </c>
      <c r="F184" s="19" t="s">
        <v>224</v>
      </c>
      <c r="G184" s="19" t="s">
        <v>243</v>
      </c>
      <c r="H184" s="19" t="s">
        <v>213</v>
      </c>
      <c r="I184" s="19" t="s">
        <v>214</v>
      </c>
    </row>
    <row r="185" spans="2:9" ht="21" customHeight="1" x14ac:dyDescent="0.25">
      <c r="B185" s="239">
        <v>182</v>
      </c>
      <c r="C185" s="19" t="s">
        <v>143</v>
      </c>
      <c r="D185" s="19" t="s">
        <v>12</v>
      </c>
      <c r="E185" s="19" t="s">
        <v>219</v>
      </c>
      <c r="F185" s="19" t="s">
        <v>217</v>
      </c>
      <c r="G185" s="19" t="s">
        <v>216</v>
      </c>
      <c r="H185" s="19" t="s">
        <v>217</v>
      </c>
      <c r="I185" s="19" t="s">
        <v>211</v>
      </c>
    </row>
    <row r="186" spans="2:9" ht="21" customHeight="1" x14ac:dyDescent="0.25">
      <c r="B186" s="239">
        <v>183</v>
      </c>
      <c r="C186" s="19" t="s">
        <v>143</v>
      </c>
      <c r="D186" s="19" t="s">
        <v>11</v>
      </c>
      <c r="E186" s="19" t="s">
        <v>208</v>
      </c>
      <c r="F186" s="19" t="s">
        <v>136</v>
      </c>
      <c r="G186" s="19" t="s">
        <v>216</v>
      </c>
      <c r="H186" s="19" t="s">
        <v>213</v>
      </c>
      <c r="I186" s="19" t="s">
        <v>214</v>
      </c>
    </row>
    <row r="187" spans="2:9" ht="21" customHeight="1" x14ac:dyDescent="0.25">
      <c r="B187" s="239">
        <v>184</v>
      </c>
      <c r="C187" s="19" t="s">
        <v>143</v>
      </c>
      <c r="D187" s="19" t="s">
        <v>16</v>
      </c>
      <c r="E187" s="19" t="s">
        <v>215</v>
      </c>
      <c r="F187" s="19" t="s">
        <v>88</v>
      </c>
      <c r="G187" s="19" t="s">
        <v>242</v>
      </c>
      <c r="H187" s="19" t="s">
        <v>217</v>
      </c>
      <c r="I187" s="19" t="s">
        <v>211</v>
      </c>
    </row>
    <row r="188" spans="2:9" ht="21" customHeight="1" x14ac:dyDescent="0.25">
      <c r="B188" s="239">
        <v>185</v>
      </c>
      <c r="C188" s="19" t="s">
        <v>143</v>
      </c>
      <c r="D188" s="19" t="s">
        <v>12</v>
      </c>
      <c r="E188" s="19" t="s">
        <v>219</v>
      </c>
      <c r="F188" s="19" t="s">
        <v>137</v>
      </c>
      <c r="G188" s="19" t="s">
        <v>242</v>
      </c>
      <c r="H188" s="19" t="s">
        <v>213</v>
      </c>
      <c r="I188" s="19" t="s">
        <v>214</v>
      </c>
    </row>
    <row r="189" spans="2:9" ht="21" customHeight="1" x14ac:dyDescent="0.25">
      <c r="B189" s="239">
        <v>186</v>
      </c>
      <c r="C189" s="19" t="s">
        <v>143</v>
      </c>
      <c r="D189" s="19" t="s">
        <v>220</v>
      </c>
      <c r="E189" s="19" t="s">
        <v>221</v>
      </c>
      <c r="F189" s="19" t="s">
        <v>218</v>
      </c>
      <c r="G189" s="19" t="s">
        <v>242</v>
      </c>
      <c r="H189" s="19" t="s">
        <v>213</v>
      </c>
      <c r="I189" s="19" t="s">
        <v>211</v>
      </c>
    </row>
    <row r="190" spans="2:9" ht="21" customHeight="1" x14ac:dyDescent="0.25">
      <c r="B190" s="239">
        <v>187</v>
      </c>
      <c r="C190" s="19" t="s">
        <v>143</v>
      </c>
      <c r="D190" s="19" t="s">
        <v>14</v>
      </c>
      <c r="E190" s="19" t="s">
        <v>208</v>
      </c>
      <c r="F190" s="19" t="s">
        <v>45</v>
      </c>
      <c r="G190" s="19" t="s">
        <v>242</v>
      </c>
      <c r="H190" s="19" t="s">
        <v>213</v>
      </c>
      <c r="I190" s="19" t="s">
        <v>214</v>
      </c>
    </row>
    <row r="191" spans="2:9" ht="21" customHeight="1" x14ac:dyDescent="0.25">
      <c r="B191" s="239">
        <v>188</v>
      </c>
      <c r="C191" s="19" t="s">
        <v>143</v>
      </c>
      <c r="D191" s="19" t="s">
        <v>238</v>
      </c>
      <c r="E191" s="19" t="s">
        <v>212</v>
      </c>
      <c r="F191" s="19" t="s">
        <v>45</v>
      </c>
      <c r="G191" s="19" t="s">
        <v>216</v>
      </c>
      <c r="H191" s="19" t="s">
        <v>213</v>
      </c>
      <c r="I191" s="19" t="s">
        <v>211</v>
      </c>
    </row>
    <row r="192" spans="2:9" ht="21" customHeight="1" x14ac:dyDescent="0.25">
      <c r="B192" s="239">
        <v>189</v>
      </c>
      <c r="C192" s="19" t="s">
        <v>143</v>
      </c>
      <c r="D192" s="19" t="s">
        <v>16</v>
      </c>
      <c r="E192" s="19" t="s">
        <v>215</v>
      </c>
      <c r="F192" s="19" t="s">
        <v>217</v>
      </c>
      <c r="G192" s="19" t="s">
        <v>242</v>
      </c>
      <c r="H192" s="19" t="s">
        <v>217</v>
      </c>
      <c r="I192" s="19" t="s">
        <v>211</v>
      </c>
    </row>
    <row r="193" spans="2:9" ht="21" customHeight="1" x14ac:dyDescent="0.25">
      <c r="B193" s="239">
        <v>190</v>
      </c>
      <c r="C193" s="19" t="s">
        <v>143</v>
      </c>
      <c r="D193" s="19" t="s">
        <v>13</v>
      </c>
      <c r="E193" s="19" t="s">
        <v>219</v>
      </c>
      <c r="F193" s="19" t="s">
        <v>88</v>
      </c>
      <c r="G193" s="19" t="s">
        <v>242</v>
      </c>
      <c r="H193" s="19" t="s">
        <v>217</v>
      </c>
      <c r="I193" s="19" t="s">
        <v>214</v>
      </c>
    </row>
    <row r="194" spans="2:9" ht="21" customHeight="1" x14ac:dyDescent="0.25">
      <c r="B194" s="239">
        <v>191</v>
      </c>
      <c r="C194" s="19" t="s">
        <v>143</v>
      </c>
      <c r="D194" s="19" t="s">
        <v>15</v>
      </c>
      <c r="E194" s="19" t="s">
        <v>215</v>
      </c>
      <c r="F194" s="19" t="s">
        <v>209</v>
      </c>
      <c r="G194" s="19" t="s">
        <v>226</v>
      </c>
      <c r="H194" s="19" t="s">
        <v>210</v>
      </c>
      <c r="I194" s="19" t="s">
        <v>211</v>
      </c>
    </row>
    <row r="195" spans="2:9" ht="21" customHeight="1" x14ac:dyDescent="0.25">
      <c r="B195" s="239">
        <v>192</v>
      </c>
      <c r="C195" s="19" t="s">
        <v>143</v>
      </c>
      <c r="D195" s="19" t="s">
        <v>11</v>
      </c>
      <c r="E195" s="19" t="s">
        <v>208</v>
      </c>
      <c r="F195" s="19" t="s">
        <v>218</v>
      </c>
      <c r="G195" s="19" t="s">
        <v>242</v>
      </c>
      <c r="H195" s="19" t="s">
        <v>213</v>
      </c>
      <c r="I195" s="19" t="s">
        <v>214</v>
      </c>
    </row>
    <row r="196" spans="2:9" ht="21" customHeight="1" x14ac:dyDescent="0.25">
      <c r="B196" s="239">
        <v>193</v>
      </c>
      <c r="C196" s="19" t="s">
        <v>143</v>
      </c>
      <c r="D196" s="19" t="s">
        <v>14</v>
      </c>
      <c r="E196" s="19" t="s">
        <v>208</v>
      </c>
      <c r="F196" s="19" t="s">
        <v>88</v>
      </c>
      <c r="G196" s="19" t="s">
        <v>226</v>
      </c>
      <c r="H196" s="19" t="s">
        <v>217</v>
      </c>
      <c r="I196" s="19" t="s">
        <v>211</v>
      </c>
    </row>
    <row r="197" spans="2:9" ht="21" customHeight="1" x14ac:dyDescent="0.25">
      <c r="B197" s="239">
        <v>194</v>
      </c>
      <c r="C197" s="19" t="s">
        <v>143</v>
      </c>
      <c r="D197" s="19" t="s">
        <v>15</v>
      </c>
      <c r="E197" s="19" t="s">
        <v>215</v>
      </c>
      <c r="F197" s="19" t="s">
        <v>138</v>
      </c>
      <c r="G197" s="19" t="s">
        <v>216</v>
      </c>
      <c r="H197" s="19" t="s">
        <v>213</v>
      </c>
      <c r="I197" s="19" t="s">
        <v>211</v>
      </c>
    </row>
    <row r="198" spans="2:9" ht="21" customHeight="1" x14ac:dyDescent="0.25">
      <c r="B198" s="239">
        <v>195</v>
      </c>
      <c r="C198" s="19" t="s">
        <v>143</v>
      </c>
      <c r="D198" s="19" t="s">
        <v>16</v>
      </c>
      <c r="E198" s="19" t="s">
        <v>215</v>
      </c>
      <c r="F198" s="19" t="s">
        <v>138</v>
      </c>
      <c r="G198" s="19" t="s">
        <v>216</v>
      </c>
      <c r="H198" s="19" t="s">
        <v>217</v>
      </c>
      <c r="I198" s="19" t="s">
        <v>211</v>
      </c>
    </row>
    <row r="199" spans="2:9" ht="21" customHeight="1" x14ac:dyDescent="0.25">
      <c r="B199" s="239">
        <v>196</v>
      </c>
      <c r="C199" s="19" t="s">
        <v>143</v>
      </c>
      <c r="D199" s="19" t="s">
        <v>16</v>
      </c>
      <c r="E199" s="19" t="s">
        <v>215</v>
      </c>
      <c r="F199" s="19" t="s">
        <v>138</v>
      </c>
      <c r="G199" s="19" t="s">
        <v>216</v>
      </c>
      <c r="H199" s="19" t="s">
        <v>210</v>
      </c>
      <c r="I199" s="19" t="s">
        <v>211</v>
      </c>
    </row>
    <row r="200" spans="2:9" ht="21" customHeight="1" x14ac:dyDescent="0.25">
      <c r="B200" s="239">
        <v>197</v>
      </c>
      <c r="C200" s="19" t="s">
        <v>143</v>
      </c>
      <c r="D200" s="19" t="s">
        <v>14</v>
      </c>
      <c r="E200" s="19" t="s">
        <v>208</v>
      </c>
      <c r="F200" s="19" t="s">
        <v>138</v>
      </c>
      <c r="G200" s="19" t="s">
        <v>242</v>
      </c>
      <c r="H200" s="19" t="s">
        <v>213</v>
      </c>
      <c r="I200" s="19" t="s">
        <v>211</v>
      </c>
    </row>
    <row r="201" spans="2:9" ht="21" customHeight="1" x14ac:dyDescent="0.25">
      <c r="B201" s="239">
        <v>198</v>
      </c>
      <c r="C201" s="19" t="s">
        <v>143</v>
      </c>
      <c r="D201" s="19" t="s">
        <v>15</v>
      </c>
      <c r="E201" s="19" t="s">
        <v>215</v>
      </c>
      <c r="F201" s="19" t="s">
        <v>138</v>
      </c>
      <c r="G201" s="19" t="s">
        <v>226</v>
      </c>
      <c r="H201" s="19" t="s">
        <v>213</v>
      </c>
      <c r="I201" s="19" t="s">
        <v>211</v>
      </c>
    </row>
    <row r="202" spans="2:9" ht="21" customHeight="1" x14ac:dyDescent="0.25">
      <c r="B202" s="239">
        <v>199</v>
      </c>
      <c r="C202" s="19" t="s">
        <v>143</v>
      </c>
      <c r="D202" s="19" t="s">
        <v>15</v>
      </c>
      <c r="E202" s="19" t="s">
        <v>215</v>
      </c>
      <c r="F202" s="19" t="s">
        <v>138</v>
      </c>
      <c r="G202" s="19" t="s">
        <v>242</v>
      </c>
      <c r="H202" s="19" t="s">
        <v>217</v>
      </c>
      <c r="I202" s="19" t="s">
        <v>211</v>
      </c>
    </row>
    <row r="203" spans="2:9" ht="21" customHeight="1" x14ac:dyDescent="0.25">
      <c r="B203" s="239">
        <v>200</v>
      </c>
      <c r="C203" s="19" t="s">
        <v>143</v>
      </c>
      <c r="D203" s="19" t="s">
        <v>14</v>
      </c>
      <c r="E203" s="19" t="s">
        <v>208</v>
      </c>
      <c r="F203" s="19" t="s">
        <v>234</v>
      </c>
      <c r="G203" s="19" t="s">
        <v>216</v>
      </c>
      <c r="H203" s="19" t="s">
        <v>217</v>
      </c>
      <c r="I203" s="19" t="s">
        <v>211</v>
      </c>
    </row>
    <row r="204" spans="2:9" ht="21" customHeight="1" x14ac:dyDescent="0.25">
      <c r="B204" s="239">
        <v>201</v>
      </c>
      <c r="C204" s="19" t="s">
        <v>143</v>
      </c>
      <c r="D204" s="19" t="s">
        <v>15</v>
      </c>
      <c r="E204" s="19" t="s">
        <v>215</v>
      </c>
      <c r="F204" s="19" t="s">
        <v>138</v>
      </c>
      <c r="G204" s="19" t="s">
        <v>243</v>
      </c>
      <c r="H204" s="19" t="s">
        <v>217</v>
      </c>
      <c r="I204" s="19" t="s">
        <v>211</v>
      </c>
    </row>
    <row r="205" spans="2:9" ht="21" customHeight="1" x14ac:dyDescent="0.25">
      <c r="B205" s="239">
        <v>202</v>
      </c>
      <c r="C205" s="19" t="s">
        <v>143</v>
      </c>
      <c r="D205" s="19" t="s">
        <v>15</v>
      </c>
      <c r="E205" s="19" t="s">
        <v>215</v>
      </c>
      <c r="F205" s="19" t="s">
        <v>138</v>
      </c>
      <c r="G205" s="19" t="s">
        <v>243</v>
      </c>
      <c r="H205" s="19" t="s">
        <v>217</v>
      </c>
      <c r="I205" s="19" t="s">
        <v>211</v>
      </c>
    </row>
    <row r="206" spans="2:9" ht="21" customHeight="1" x14ac:dyDescent="0.25">
      <c r="B206" s="239">
        <v>203</v>
      </c>
      <c r="C206" s="19" t="s">
        <v>143</v>
      </c>
      <c r="D206" s="19" t="s">
        <v>16</v>
      </c>
      <c r="E206" s="19" t="s">
        <v>215</v>
      </c>
      <c r="F206" s="19" t="s">
        <v>138</v>
      </c>
      <c r="G206" s="19" t="s">
        <v>243</v>
      </c>
      <c r="H206" s="19" t="s">
        <v>210</v>
      </c>
      <c r="I206" s="19" t="s">
        <v>211</v>
      </c>
    </row>
    <row r="207" spans="2:9" ht="21" customHeight="1" x14ac:dyDescent="0.25">
      <c r="B207" s="239">
        <v>204</v>
      </c>
      <c r="C207" s="19" t="s">
        <v>143</v>
      </c>
      <c r="D207" s="19" t="s">
        <v>15</v>
      </c>
      <c r="E207" s="19" t="s">
        <v>215</v>
      </c>
      <c r="F207" s="19" t="s">
        <v>138</v>
      </c>
      <c r="G207" s="19" t="s">
        <v>216</v>
      </c>
      <c r="H207" s="19" t="s">
        <v>213</v>
      </c>
      <c r="I207" s="19" t="s">
        <v>211</v>
      </c>
    </row>
    <row r="208" spans="2:9" ht="21" customHeight="1" x14ac:dyDescent="0.25">
      <c r="B208" s="239">
        <v>205</v>
      </c>
      <c r="C208" s="19" t="s">
        <v>143</v>
      </c>
      <c r="D208" s="19" t="s">
        <v>15</v>
      </c>
      <c r="E208" s="19" t="s">
        <v>215</v>
      </c>
      <c r="F208" s="19" t="s">
        <v>234</v>
      </c>
      <c r="G208" s="19" t="s">
        <v>226</v>
      </c>
      <c r="H208" s="19" t="s">
        <v>210</v>
      </c>
      <c r="I208" s="19" t="s">
        <v>211</v>
      </c>
    </row>
    <row r="209" spans="2:9" ht="21" customHeight="1" x14ac:dyDescent="0.25">
      <c r="B209" s="239">
        <v>206</v>
      </c>
      <c r="C209" s="19" t="s">
        <v>143</v>
      </c>
      <c r="D209" s="19" t="s">
        <v>12</v>
      </c>
      <c r="E209" s="19" t="s">
        <v>219</v>
      </c>
      <c r="F209" s="19" t="s">
        <v>234</v>
      </c>
      <c r="G209" s="19" t="s">
        <v>242</v>
      </c>
      <c r="H209" s="19" t="s">
        <v>217</v>
      </c>
      <c r="I209" s="19" t="s">
        <v>214</v>
      </c>
    </row>
    <row r="210" spans="2:9" ht="21" customHeight="1" x14ac:dyDescent="0.25">
      <c r="B210" s="239">
        <v>207</v>
      </c>
      <c r="C210" s="19" t="s">
        <v>143</v>
      </c>
      <c r="D210" s="19" t="s">
        <v>17</v>
      </c>
      <c r="E210" s="19" t="s">
        <v>212</v>
      </c>
      <c r="F210" s="19" t="s">
        <v>54</v>
      </c>
      <c r="G210" s="19" t="s">
        <v>242</v>
      </c>
      <c r="H210" s="19" t="s">
        <v>213</v>
      </c>
      <c r="I210" s="19" t="s">
        <v>214</v>
      </c>
    </row>
    <row r="211" spans="2:9" ht="21" customHeight="1" x14ac:dyDescent="0.25">
      <c r="B211" s="239">
        <v>208</v>
      </c>
      <c r="C211" s="19" t="s">
        <v>143</v>
      </c>
      <c r="D211" s="19" t="s">
        <v>11</v>
      </c>
      <c r="E211" s="19" t="s">
        <v>208</v>
      </c>
      <c r="F211" s="19" t="s">
        <v>136</v>
      </c>
      <c r="G211" s="19" t="s">
        <v>243</v>
      </c>
      <c r="H211" s="19" t="s">
        <v>210</v>
      </c>
      <c r="I211" s="19" t="s">
        <v>211</v>
      </c>
    </row>
    <row r="212" spans="2:9" ht="21" customHeight="1" x14ac:dyDescent="0.25">
      <c r="B212" s="239">
        <v>209</v>
      </c>
      <c r="C212" s="19" t="s">
        <v>143</v>
      </c>
      <c r="D212" s="19" t="s">
        <v>225</v>
      </c>
      <c r="E212" s="19" t="s">
        <v>208</v>
      </c>
      <c r="F212" s="19" t="s">
        <v>209</v>
      </c>
      <c r="G212" s="19" t="s">
        <v>242</v>
      </c>
      <c r="H212" s="19" t="s">
        <v>210</v>
      </c>
      <c r="I212" s="19" t="s">
        <v>211</v>
      </c>
    </row>
    <row r="213" spans="2:9" ht="21" customHeight="1" x14ac:dyDescent="0.25">
      <c r="B213" s="239">
        <v>210</v>
      </c>
      <c r="C213" s="19" t="s">
        <v>143</v>
      </c>
      <c r="D213" s="19" t="s">
        <v>230</v>
      </c>
      <c r="E213" s="19" t="s">
        <v>208</v>
      </c>
      <c r="F213" s="19" t="s">
        <v>218</v>
      </c>
      <c r="G213" s="19" t="s">
        <v>216</v>
      </c>
      <c r="H213" s="19" t="s">
        <v>213</v>
      </c>
      <c r="I213" s="19" t="s">
        <v>214</v>
      </c>
    </row>
    <row r="214" spans="2:9" ht="21" customHeight="1" x14ac:dyDescent="0.25">
      <c r="B214" s="239">
        <v>211</v>
      </c>
      <c r="C214" s="19" t="s">
        <v>143</v>
      </c>
      <c r="D214" s="19" t="s">
        <v>12</v>
      </c>
      <c r="E214" s="19" t="s">
        <v>219</v>
      </c>
      <c r="F214" s="19" t="s">
        <v>217</v>
      </c>
      <c r="G214" s="19" t="s">
        <v>216</v>
      </c>
      <c r="H214" s="19" t="s">
        <v>217</v>
      </c>
      <c r="I214" s="19" t="s">
        <v>211</v>
      </c>
    </row>
    <row r="215" spans="2:9" ht="21" customHeight="1" x14ac:dyDescent="0.25">
      <c r="B215" s="239">
        <v>212</v>
      </c>
      <c r="C215" s="19" t="s">
        <v>143</v>
      </c>
      <c r="D215" s="19" t="s">
        <v>14</v>
      </c>
      <c r="E215" s="19" t="s">
        <v>208</v>
      </c>
      <c r="F215" s="19" t="s">
        <v>88</v>
      </c>
      <c r="G215" s="19" t="s">
        <v>242</v>
      </c>
      <c r="H215" s="19" t="s">
        <v>217</v>
      </c>
      <c r="I215" s="19" t="s">
        <v>214</v>
      </c>
    </row>
    <row r="216" spans="2:9" ht="21" customHeight="1" x14ac:dyDescent="0.25">
      <c r="B216" s="239">
        <v>213</v>
      </c>
      <c r="C216" s="19" t="s">
        <v>143</v>
      </c>
      <c r="D216" s="19" t="s">
        <v>83</v>
      </c>
      <c r="E216" s="19" t="s">
        <v>221</v>
      </c>
      <c r="F216" s="19" t="s">
        <v>234</v>
      </c>
      <c r="G216" s="19" t="s">
        <v>216</v>
      </c>
      <c r="H216" s="19" t="s">
        <v>213</v>
      </c>
      <c r="I216" s="19" t="s">
        <v>211</v>
      </c>
    </row>
    <row r="217" spans="2:9" ht="21" customHeight="1" x14ac:dyDescent="0.25">
      <c r="B217" s="239">
        <v>214</v>
      </c>
      <c r="C217" s="19" t="s">
        <v>143</v>
      </c>
      <c r="D217" s="19" t="s">
        <v>15</v>
      </c>
      <c r="E217" s="19" t="s">
        <v>215</v>
      </c>
      <c r="F217" s="19" t="s">
        <v>88</v>
      </c>
      <c r="G217" s="19" t="s">
        <v>226</v>
      </c>
      <c r="H217" s="19" t="s">
        <v>217</v>
      </c>
      <c r="I217" s="19" t="s">
        <v>211</v>
      </c>
    </row>
    <row r="218" spans="2:9" ht="21" customHeight="1" x14ac:dyDescent="0.25">
      <c r="B218" s="239">
        <v>215</v>
      </c>
      <c r="C218" s="19" t="s">
        <v>143</v>
      </c>
      <c r="D218" s="19" t="s">
        <v>16</v>
      </c>
      <c r="E218" s="19" t="s">
        <v>215</v>
      </c>
      <c r="F218" s="19" t="s">
        <v>232</v>
      </c>
      <c r="G218" s="19" t="s">
        <v>242</v>
      </c>
      <c r="H218" s="19" t="s">
        <v>213</v>
      </c>
      <c r="I218" s="19" t="s">
        <v>214</v>
      </c>
    </row>
    <row r="219" spans="2:9" ht="21" customHeight="1" x14ac:dyDescent="0.25">
      <c r="B219" s="239">
        <v>216</v>
      </c>
      <c r="C219" s="19" t="s">
        <v>143</v>
      </c>
      <c r="D219" s="19" t="s">
        <v>14</v>
      </c>
      <c r="E219" s="19" t="s">
        <v>208</v>
      </c>
      <c r="F219" s="19" t="s">
        <v>223</v>
      </c>
      <c r="G219" s="19" t="s">
        <v>243</v>
      </c>
      <c r="H219" s="19" t="s">
        <v>217</v>
      </c>
      <c r="I219" s="19" t="s">
        <v>214</v>
      </c>
    </row>
    <row r="220" spans="2:9" ht="21" customHeight="1" x14ac:dyDescent="0.25">
      <c r="B220" s="239">
        <v>217</v>
      </c>
      <c r="C220" s="19" t="s">
        <v>143</v>
      </c>
      <c r="D220" s="19" t="s">
        <v>231</v>
      </c>
      <c r="E220" s="19" t="s">
        <v>208</v>
      </c>
      <c r="F220" s="19" t="s">
        <v>54</v>
      </c>
      <c r="G220" s="19" t="s">
        <v>242</v>
      </c>
      <c r="H220" s="19" t="s">
        <v>213</v>
      </c>
      <c r="I220" s="19" t="s">
        <v>214</v>
      </c>
    </row>
    <row r="221" spans="2:9" ht="21" customHeight="1" x14ac:dyDescent="0.25">
      <c r="B221" s="239">
        <v>218</v>
      </c>
      <c r="C221" s="19" t="s">
        <v>143</v>
      </c>
      <c r="D221" s="19" t="s">
        <v>220</v>
      </c>
      <c r="E221" s="19" t="s">
        <v>221</v>
      </c>
      <c r="F221" s="19" t="s">
        <v>54</v>
      </c>
      <c r="G221" s="19" t="s">
        <v>216</v>
      </c>
      <c r="H221" s="19" t="s">
        <v>213</v>
      </c>
      <c r="I221" s="19" t="s">
        <v>214</v>
      </c>
    </row>
    <row r="222" spans="2:9" ht="21" customHeight="1" x14ac:dyDescent="0.25">
      <c r="B222" s="239">
        <v>219</v>
      </c>
      <c r="C222" s="19" t="s">
        <v>143</v>
      </c>
      <c r="D222" s="19" t="s">
        <v>15</v>
      </c>
      <c r="E222" s="19" t="s">
        <v>215</v>
      </c>
      <c r="F222" s="19" t="s">
        <v>224</v>
      </c>
      <c r="G222" s="19" t="s">
        <v>242</v>
      </c>
      <c r="H222" s="19" t="s">
        <v>213</v>
      </c>
      <c r="I222" s="19" t="s">
        <v>214</v>
      </c>
    </row>
    <row r="223" spans="2:9" ht="21" customHeight="1" x14ac:dyDescent="0.25">
      <c r="B223" s="239">
        <v>220</v>
      </c>
      <c r="C223" s="19" t="s">
        <v>143</v>
      </c>
      <c r="D223" s="19" t="s">
        <v>12</v>
      </c>
      <c r="E223" s="19" t="s">
        <v>219</v>
      </c>
      <c r="F223" s="19" t="s">
        <v>209</v>
      </c>
      <c r="G223" s="19" t="s">
        <v>242</v>
      </c>
      <c r="H223" s="19" t="s">
        <v>210</v>
      </c>
      <c r="I223" s="19" t="s">
        <v>214</v>
      </c>
    </row>
    <row r="224" spans="2:9" ht="21" customHeight="1" x14ac:dyDescent="0.25">
      <c r="B224" s="239">
        <v>221</v>
      </c>
      <c r="C224" s="19" t="s">
        <v>143</v>
      </c>
      <c r="D224" s="19" t="s">
        <v>83</v>
      </c>
      <c r="E224" s="19" t="s">
        <v>221</v>
      </c>
      <c r="F224" s="19" t="s">
        <v>52</v>
      </c>
      <c r="G224" s="19" t="s">
        <v>242</v>
      </c>
      <c r="H224" s="19" t="s">
        <v>213</v>
      </c>
      <c r="I224" s="19" t="s">
        <v>214</v>
      </c>
    </row>
    <row r="225" spans="2:9" ht="21" customHeight="1" x14ac:dyDescent="0.25">
      <c r="B225" s="239">
        <v>222</v>
      </c>
      <c r="C225" s="19" t="s">
        <v>143</v>
      </c>
      <c r="D225" s="19" t="s">
        <v>236</v>
      </c>
      <c r="E225" s="19" t="s">
        <v>212</v>
      </c>
      <c r="F225" s="19" t="s">
        <v>234</v>
      </c>
      <c r="G225" s="19" t="s">
        <v>216</v>
      </c>
      <c r="H225" s="19" t="s">
        <v>210</v>
      </c>
      <c r="I225" s="19" t="s">
        <v>211</v>
      </c>
    </row>
    <row r="226" spans="2:9" ht="21" customHeight="1" x14ac:dyDescent="0.25">
      <c r="B226" s="239">
        <v>223</v>
      </c>
      <c r="C226" s="19" t="s">
        <v>143</v>
      </c>
      <c r="D226" s="19" t="s">
        <v>11</v>
      </c>
      <c r="E226" s="19" t="s">
        <v>208</v>
      </c>
      <c r="F226" s="19" t="s">
        <v>136</v>
      </c>
      <c r="G226" s="19" t="s">
        <v>216</v>
      </c>
      <c r="H226" s="19" t="s">
        <v>213</v>
      </c>
      <c r="I226" s="19" t="s">
        <v>214</v>
      </c>
    </row>
    <row r="227" spans="2:9" ht="21" customHeight="1" x14ac:dyDescent="0.25">
      <c r="B227" s="239">
        <v>224</v>
      </c>
      <c r="C227" s="19" t="s">
        <v>143</v>
      </c>
      <c r="D227" s="19" t="s">
        <v>14</v>
      </c>
      <c r="E227" s="19" t="s">
        <v>208</v>
      </c>
      <c r="F227" s="19" t="s">
        <v>88</v>
      </c>
      <c r="G227" s="19" t="s">
        <v>242</v>
      </c>
      <c r="H227" s="19" t="s">
        <v>217</v>
      </c>
      <c r="I227" s="19" t="s">
        <v>214</v>
      </c>
    </row>
    <row r="228" spans="2:9" ht="21" customHeight="1" x14ac:dyDescent="0.25">
      <c r="B228" s="239">
        <v>225</v>
      </c>
      <c r="C228" s="19" t="s">
        <v>143</v>
      </c>
      <c r="D228" s="19" t="s">
        <v>12</v>
      </c>
      <c r="E228" s="19" t="s">
        <v>219</v>
      </c>
      <c r="F228" s="19" t="s">
        <v>218</v>
      </c>
      <c r="G228" s="19" t="s">
        <v>243</v>
      </c>
      <c r="H228" s="19" t="s">
        <v>213</v>
      </c>
      <c r="I228" s="19" t="s">
        <v>214</v>
      </c>
    </row>
    <row r="229" spans="2:9" ht="21" customHeight="1" x14ac:dyDescent="0.25">
      <c r="B229" s="239">
        <v>226</v>
      </c>
      <c r="C229" s="19" t="s">
        <v>143</v>
      </c>
      <c r="D229" s="19" t="s">
        <v>11</v>
      </c>
      <c r="E229" s="19" t="s">
        <v>208</v>
      </c>
      <c r="F229" s="19" t="s">
        <v>232</v>
      </c>
      <c r="G229" s="19" t="s">
        <v>216</v>
      </c>
      <c r="H229" s="19" t="s">
        <v>213</v>
      </c>
      <c r="I229" s="19" t="s">
        <v>211</v>
      </c>
    </row>
    <row r="230" spans="2:9" ht="21" customHeight="1" x14ac:dyDescent="0.25">
      <c r="B230" s="239">
        <v>227</v>
      </c>
      <c r="C230" s="19" t="s">
        <v>143</v>
      </c>
      <c r="D230" s="19" t="s">
        <v>16</v>
      </c>
      <c r="E230" s="19" t="s">
        <v>215</v>
      </c>
      <c r="F230" s="19" t="s">
        <v>138</v>
      </c>
      <c r="G230" s="19" t="s">
        <v>216</v>
      </c>
      <c r="H230" s="19" t="s">
        <v>217</v>
      </c>
      <c r="I230" s="19" t="s">
        <v>211</v>
      </c>
    </row>
    <row r="231" spans="2:9" ht="21" customHeight="1" x14ac:dyDescent="0.25">
      <c r="B231" s="239">
        <v>228</v>
      </c>
      <c r="C231" s="19" t="s">
        <v>143</v>
      </c>
      <c r="D231" s="19" t="s">
        <v>12</v>
      </c>
      <c r="E231" s="19" t="s">
        <v>219</v>
      </c>
      <c r="F231" s="19" t="s">
        <v>224</v>
      </c>
      <c r="G231" s="19" t="s">
        <v>216</v>
      </c>
      <c r="H231" s="19" t="s">
        <v>213</v>
      </c>
      <c r="I231" s="19" t="s">
        <v>214</v>
      </c>
    </row>
    <row r="232" spans="2:9" ht="21" customHeight="1" x14ac:dyDescent="0.25">
      <c r="B232" s="239">
        <v>229</v>
      </c>
      <c r="C232" s="19" t="s">
        <v>143</v>
      </c>
      <c r="D232" s="19" t="s">
        <v>83</v>
      </c>
      <c r="E232" s="19" t="s">
        <v>221</v>
      </c>
      <c r="F232" s="19" t="s">
        <v>52</v>
      </c>
      <c r="G232" s="19" t="s">
        <v>242</v>
      </c>
      <c r="H232" s="19" t="s">
        <v>213</v>
      </c>
      <c r="I232" s="19" t="s">
        <v>214</v>
      </c>
    </row>
    <row r="233" spans="2:9" ht="21" customHeight="1" x14ac:dyDescent="0.25">
      <c r="B233" s="239">
        <v>230</v>
      </c>
      <c r="C233" s="19" t="s">
        <v>143</v>
      </c>
      <c r="D233" s="19" t="s">
        <v>12</v>
      </c>
      <c r="E233" s="19" t="s">
        <v>219</v>
      </c>
      <c r="F233" s="19" t="s">
        <v>234</v>
      </c>
      <c r="G233" s="19" t="s">
        <v>216</v>
      </c>
      <c r="H233" s="19" t="s">
        <v>217</v>
      </c>
      <c r="I233" s="19" t="s">
        <v>211</v>
      </c>
    </row>
    <row r="234" spans="2:9" ht="21" customHeight="1" x14ac:dyDescent="0.25">
      <c r="B234" s="239">
        <v>231</v>
      </c>
      <c r="C234" s="19" t="s">
        <v>143</v>
      </c>
      <c r="D234" s="19" t="s">
        <v>11</v>
      </c>
      <c r="E234" s="19" t="s">
        <v>208</v>
      </c>
      <c r="F234" s="19" t="s">
        <v>235</v>
      </c>
      <c r="G234" s="19" t="s">
        <v>216</v>
      </c>
      <c r="H234" s="19" t="s">
        <v>213</v>
      </c>
      <c r="I234" s="19" t="s">
        <v>214</v>
      </c>
    </row>
    <row r="235" spans="2:9" ht="21" customHeight="1" x14ac:dyDescent="0.25">
      <c r="B235" s="239">
        <v>232</v>
      </c>
      <c r="C235" s="19" t="s">
        <v>143</v>
      </c>
      <c r="D235" s="19" t="s">
        <v>238</v>
      </c>
      <c r="E235" s="19" t="s">
        <v>212</v>
      </c>
      <c r="F235" s="19" t="s">
        <v>51</v>
      </c>
      <c r="G235" s="19" t="s">
        <v>216</v>
      </c>
      <c r="H235" s="19" t="s">
        <v>213</v>
      </c>
      <c r="I235" s="19" t="s">
        <v>214</v>
      </c>
    </row>
    <row r="236" spans="2:9" ht="21" customHeight="1" x14ac:dyDescent="0.25">
      <c r="B236" s="239">
        <v>233</v>
      </c>
      <c r="C236" s="19" t="s">
        <v>143</v>
      </c>
      <c r="D236" s="19" t="s">
        <v>14</v>
      </c>
      <c r="E236" s="19" t="s">
        <v>208</v>
      </c>
      <c r="F236" s="19" t="s">
        <v>51</v>
      </c>
      <c r="G236" s="19" t="s">
        <v>226</v>
      </c>
      <c r="H236" s="19" t="s">
        <v>217</v>
      </c>
      <c r="I236" s="19" t="s">
        <v>214</v>
      </c>
    </row>
    <row r="237" spans="2:9" ht="21" customHeight="1" x14ac:dyDescent="0.25">
      <c r="B237" s="239">
        <v>234</v>
      </c>
      <c r="C237" s="19" t="s">
        <v>143</v>
      </c>
      <c r="D237" s="19" t="s">
        <v>11</v>
      </c>
      <c r="E237" s="19" t="s">
        <v>208</v>
      </c>
      <c r="F237" s="19" t="s">
        <v>240</v>
      </c>
      <c r="G237" s="19" t="s">
        <v>242</v>
      </c>
      <c r="H237" s="19" t="s">
        <v>210</v>
      </c>
      <c r="I237" s="19" t="s">
        <v>211</v>
      </c>
    </row>
    <row r="238" spans="2:9" ht="21" customHeight="1" x14ac:dyDescent="0.25">
      <c r="B238" s="239">
        <v>235</v>
      </c>
      <c r="C238" s="19" t="s">
        <v>143</v>
      </c>
      <c r="D238" s="19" t="s">
        <v>12</v>
      </c>
      <c r="E238" s="19" t="s">
        <v>219</v>
      </c>
      <c r="F238" s="19" t="s">
        <v>207</v>
      </c>
      <c r="G238" s="19" t="s">
        <v>243</v>
      </c>
      <c r="H238" s="19" t="s">
        <v>213</v>
      </c>
      <c r="I238" s="19" t="s">
        <v>211</v>
      </c>
    </row>
    <row r="239" spans="2:9" ht="21" customHeight="1" x14ac:dyDescent="0.25">
      <c r="B239" s="239">
        <v>236</v>
      </c>
      <c r="C239" s="19" t="s">
        <v>143</v>
      </c>
      <c r="D239" s="19" t="s">
        <v>14</v>
      </c>
      <c r="E239" s="19" t="s">
        <v>208</v>
      </c>
      <c r="F239" s="19" t="s">
        <v>138</v>
      </c>
      <c r="G239" s="19" t="s">
        <v>243</v>
      </c>
      <c r="H239" s="19" t="s">
        <v>213</v>
      </c>
      <c r="I239" s="19" t="s">
        <v>211</v>
      </c>
    </row>
    <row r="240" spans="2:9" ht="21" customHeight="1" x14ac:dyDescent="0.25">
      <c r="B240" s="239">
        <v>237</v>
      </c>
      <c r="C240" s="19" t="s">
        <v>143</v>
      </c>
      <c r="D240" s="19" t="s">
        <v>13</v>
      </c>
      <c r="E240" s="19" t="s">
        <v>219</v>
      </c>
      <c r="F240" s="19" t="s">
        <v>138</v>
      </c>
      <c r="G240" s="19" t="s">
        <v>242</v>
      </c>
      <c r="H240" s="19" t="s">
        <v>213</v>
      </c>
      <c r="I240" s="19" t="s">
        <v>214</v>
      </c>
    </row>
    <row r="241" ht="21" customHeight="1" x14ac:dyDescent="0.25"/>
  </sheetData>
  <sheetProtection algorithmName="SHA-512" hashValue="p4/KOmRFxvwcHWYeKPB8znzHxL03g/0wsNl5iQqCqCdIY3dK+/GLswQzzW4ngmiS8uA80Mu8DoBHo2aRbMVe4g==" saltValue="j9HpwkxwNrNL28OOkZE91A==" spinCount="100000" sheet="1" formatCells="0" formatColumns="0" formatRows="0" insertColumns="0" insertRows="0" insertHyperlinks="0" deleteColumns="0" deleteRows="0" sort="0" autoFilter="0" pivotTables="0"/>
  <autoFilter ref="B3:I240" xr:uid="{2947A478-82F2-4C09-A400-6EEC16008239}"/>
  <mergeCells count="1">
    <mergeCell ref="B2:I2"/>
  </mergeCells>
  <phoneticPr fontId="54" type="noConversion"/>
  <dataValidations disablePrompts="1" count="1">
    <dataValidation type="list" allowBlank="1" showInputMessage="1" showErrorMessage="1" sqref="D71" xr:uid="{0DAA4288-7623-469F-B5BA-8255F8534F09}">
      <formula1>$O$3:$O$73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3">
    <tabColor rgb="FF97C936"/>
  </sheetPr>
  <dimension ref="A1:Q130"/>
  <sheetViews>
    <sheetView showGridLines="0" showRowColHeaders="0" zoomScaleNormal="100" workbookViewId="0">
      <pane xSplit="2" ySplit="32" topLeftCell="C33" activePane="bottomRight" state="frozen"/>
      <selection pane="topRight" activeCell="C1" sqref="C1"/>
      <selection pane="bottomLeft" activeCell="A34" sqref="A34"/>
      <selection pane="bottomRight" activeCell="F25" sqref="F25:K25"/>
    </sheetView>
  </sheetViews>
  <sheetFormatPr defaultColWidth="0" defaultRowHeight="15" zeroHeight="1" outlineLevelRow="1" x14ac:dyDescent="0.25"/>
  <cols>
    <col min="1" max="2" width="1.7109375" style="17" customWidth="1"/>
    <col min="3" max="3" width="5.7109375" style="17" customWidth="1"/>
    <col min="4" max="4" width="20.7109375" style="17" customWidth="1"/>
    <col min="5" max="5" width="30.7109375" style="17" customWidth="1"/>
    <col min="6" max="6" width="10.7109375" style="17" customWidth="1"/>
    <col min="7" max="7" width="5.7109375" style="17" customWidth="1"/>
    <col min="8" max="8" width="10.7109375" style="258" customWidth="1"/>
    <col min="9" max="14" width="15.7109375" style="45" customWidth="1"/>
    <col min="15" max="15" width="15.7109375" style="60" customWidth="1"/>
    <col min="16" max="16" width="5.7109375" style="17" customWidth="1"/>
    <col min="17" max="17" width="5.5703125" style="17" hidden="1" customWidth="1"/>
    <col min="18" max="16384" width="9.140625" style="17" hidden="1"/>
  </cols>
  <sheetData>
    <row r="1" spans="1:16" ht="15.75" hidden="1" x14ac:dyDescent="0.25">
      <c r="A1" s="16"/>
      <c r="C1" s="18"/>
      <c r="D1" s="19"/>
      <c r="E1" s="20"/>
      <c r="F1" s="17" t="s">
        <v>48</v>
      </c>
      <c r="G1" s="21"/>
      <c r="O1" s="57"/>
      <c r="P1" s="52"/>
    </row>
    <row r="2" spans="1:16" ht="15.75" hidden="1" x14ac:dyDescent="0.25">
      <c r="A2" s="16"/>
      <c r="C2" s="18"/>
      <c r="D2" s="19"/>
      <c r="E2" s="20"/>
      <c r="F2" s="17" t="s">
        <v>87</v>
      </c>
      <c r="G2" s="21"/>
      <c r="O2" s="57"/>
      <c r="P2" s="52"/>
    </row>
    <row r="3" spans="1:16" ht="15.75" hidden="1" x14ac:dyDescent="0.25">
      <c r="A3" s="16"/>
      <c r="C3" s="18"/>
      <c r="D3" s="19"/>
      <c r="E3" s="20"/>
      <c r="F3" s="16" t="s">
        <v>55</v>
      </c>
      <c r="G3" s="21"/>
      <c r="O3" s="57"/>
      <c r="P3" s="52"/>
    </row>
    <row r="4" spans="1:16" ht="15.75" hidden="1" x14ac:dyDescent="0.25">
      <c r="A4" s="16"/>
      <c r="B4" s="24"/>
      <c r="C4" s="25"/>
      <c r="D4" s="26"/>
      <c r="E4" s="24"/>
      <c r="F4" s="16" t="s">
        <v>68</v>
      </c>
      <c r="G4" s="27"/>
      <c r="H4" s="259"/>
      <c r="I4" s="28"/>
      <c r="J4" s="28"/>
      <c r="K4" s="28"/>
      <c r="L4" s="28"/>
      <c r="M4" s="28"/>
      <c r="N4" s="28"/>
      <c r="O4" s="57"/>
      <c r="P4" s="52"/>
    </row>
    <row r="5" spans="1:16" ht="15.75" hidden="1" x14ac:dyDescent="0.25">
      <c r="A5" s="16"/>
      <c r="B5" s="24"/>
      <c r="C5" s="25"/>
      <c r="D5" s="26"/>
      <c r="E5" s="24"/>
      <c r="F5" s="16" t="s">
        <v>69</v>
      </c>
      <c r="G5" s="27"/>
      <c r="H5" s="259"/>
      <c r="I5" s="28"/>
      <c r="J5" s="28"/>
      <c r="K5" s="28"/>
      <c r="L5" s="28"/>
      <c r="M5" s="28"/>
      <c r="N5" s="28"/>
      <c r="O5" s="57"/>
      <c r="P5" s="52"/>
    </row>
    <row r="6" spans="1:16" ht="15.75" hidden="1" x14ac:dyDescent="0.25">
      <c r="A6" s="16"/>
      <c r="B6" s="22"/>
      <c r="C6" s="25"/>
      <c r="D6" s="26"/>
      <c r="E6" s="24"/>
      <c r="F6" s="16" t="s">
        <v>57</v>
      </c>
      <c r="G6" s="27"/>
      <c r="H6" s="259"/>
      <c r="I6" s="28"/>
      <c r="J6" s="28"/>
      <c r="K6" s="28"/>
      <c r="L6" s="28"/>
      <c r="M6" s="28"/>
      <c r="N6" s="28"/>
      <c r="O6" s="57"/>
      <c r="P6" s="52"/>
    </row>
    <row r="7" spans="1:16" ht="15.75" hidden="1" x14ac:dyDescent="0.25">
      <c r="A7" s="16"/>
      <c r="B7" s="22"/>
      <c r="C7" s="25"/>
      <c r="D7" s="26"/>
      <c r="E7" s="24"/>
      <c r="F7" s="16" t="s">
        <v>56</v>
      </c>
      <c r="G7" s="27"/>
      <c r="H7" s="259"/>
      <c r="I7" s="28"/>
      <c r="J7" s="28"/>
      <c r="K7" s="28"/>
      <c r="L7" s="28"/>
      <c r="M7" s="28"/>
      <c r="N7" s="28"/>
      <c r="O7" s="57"/>
      <c r="P7" s="52"/>
    </row>
    <row r="8" spans="1:16" hidden="1" x14ac:dyDescent="0.25">
      <c r="A8" s="16"/>
      <c r="B8" s="29"/>
      <c r="C8" s="30"/>
      <c r="D8" s="31"/>
      <c r="E8" s="32"/>
      <c r="F8" s="16" t="s">
        <v>58</v>
      </c>
      <c r="G8" s="33"/>
      <c r="H8" s="260"/>
      <c r="I8" s="35"/>
      <c r="J8" s="35"/>
      <c r="K8" s="35"/>
      <c r="L8" s="35"/>
      <c r="M8" s="35"/>
      <c r="N8" s="35"/>
      <c r="O8" s="58"/>
      <c r="P8" s="52"/>
    </row>
    <row r="9" spans="1:16" hidden="1" x14ac:dyDescent="0.25">
      <c r="A9" s="16"/>
      <c r="B9" s="29"/>
      <c r="C9" s="30"/>
      <c r="D9" s="31"/>
      <c r="E9" s="32"/>
      <c r="F9" s="16" t="s">
        <v>59</v>
      </c>
      <c r="G9" s="33"/>
      <c r="H9" s="260"/>
      <c r="I9" s="35"/>
      <c r="J9" s="35"/>
      <c r="K9" s="35"/>
      <c r="L9" s="35"/>
      <c r="M9" s="35"/>
      <c r="N9" s="35"/>
      <c r="O9" s="58"/>
      <c r="P9" s="52"/>
    </row>
    <row r="10" spans="1:16" hidden="1" x14ac:dyDescent="0.25">
      <c r="A10" s="34"/>
      <c r="B10" s="35"/>
      <c r="C10" s="34"/>
      <c r="D10" s="34"/>
      <c r="E10" s="34"/>
      <c r="F10" s="16" t="s">
        <v>142</v>
      </c>
      <c r="G10" s="34"/>
      <c r="H10" s="261"/>
      <c r="I10" s="34"/>
      <c r="J10" s="34"/>
      <c r="K10" s="34"/>
      <c r="L10" s="34"/>
      <c r="M10" s="34"/>
      <c r="N10" s="34"/>
      <c r="O10" s="59"/>
      <c r="P10" s="45"/>
    </row>
    <row r="11" spans="1:16" hidden="1" x14ac:dyDescent="0.25">
      <c r="A11" s="34"/>
      <c r="B11" s="35"/>
      <c r="C11" s="34"/>
      <c r="D11" s="34"/>
      <c r="E11" s="34"/>
      <c r="F11" s="16" t="s">
        <v>60</v>
      </c>
      <c r="G11" s="34"/>
      <c r="H11" s="261"/>
      <c r="I11" s="34"/>
      <c r="J11" s="34"/>
      <c r="K11" s="34"/>
      <c r="L11" s="34"/>
      <c r="M11" s="34"/>
      <c r="N11" s="34"/>
      <c r="O11" s="59"/>
      <c r="P11" s="45"/>
    </row>
    <row r="12" spans="1:16" hidden="1" x14ac:dyDescent="0.25">
      <c r="A12" s="16"/>
      <c r="B12" s="29"/>
      <c r="C12" s="30"/>
      <c r="D12" s="31"/>
      <c r="E12" s="32"/>
      <c r="F12" s="16" t="s">
        <v>82</v>
      </c>
      <c r="G12" s="33"/>
      <c r="H12" s="260"/>
      <c r="I12" s="35"/>
      <c r="J12" s="35"/>
      <c r="K12" s="35"/>
      <c r="L12" s="35"/>
      <c r="M12" s="35"/>
      <c r="N12" s="35"/>
      <c r="O12" s="58"/>
      <c r="P12" s="52"/>
    </row>
    <row r="13" spans="1:16" hidden="1" x14ac:dyDescent="0.25">
      <c r="A13" s="16"/>
      <c r="B13" s="29"/>
      <c r="C13" s="30"/>
      <c r="D13" s="31"/>
      <c r="E13" s="32"/>
      <c r="F13" s="16" t="s">
        <v>70</v>
      </c>
      <c r="G13" s="33"/>
      <c r="H13" s="260"/>
      <c r="I13" s="35"/>
      <c r="J13" s="35"/>
      <c r="K13" s="35"/>
      <c r="L13" s="35"/>
      <c r="M13" s="35"/>
      <c r="N13" s="35"/>
      <c r="O13" s="58"/>
      <c r="P13" s="52"/>
    </row>
    <row r="14" spans="1:16" hidden="1" x14ac:dyDescent="0.25">
      <c r="A14" s="16"/>
      <c r="B14" s="29"/>
      <c r="C14" s="30"/>
      <c r="D14" s="31"/>
      <c r="E14" s="32"/>
      <c r="F14" s="16"/>
      <c r="G14" s="33"/>
      <c r="H14" s="260"/>
      <c r="I14" s="35"/>
      <c r="J14" s="35"/>
      <c r="K14" s="35"/>
      <c r="L14" s="35"/>
      <c r="M14" s="35"/>
      <c r="N14" s="35"/>
      <c r="O14" s="58"/>
      <c r="P14" s="52"/>
    </row>
    <row r="15" spans="1:16" hidden="1" x14ac:dyDescent="0.25">
      <c r="A15" s="16"/>
      <c r="B15" s="29"/>
      <c r="C15" s="30"/>
      <c r="D15" s="31"/>
      <c r="E15" s="32"/>
      <c r="F15" s="16"/>
      <c r="G15" s="33"/>
      <c r="H15" s="260"/>
      <c r="I15" s="34"/>
      <c r="J15" s="34"/>
      <c r="K15" s="34"/>
      <c r="L15" s="34"/>
      <c r="M15" s="34"/>
      <c r="N15" s="34"/>
      <c r="O15" s="58"/>
      <c r="P15" s="52"/>
    </row>
    <row r="16" spans="1:16" hidden="1" x14ac:dyDescent="0.25">
      <c r="A16" s="16"/>
      <c r="B16" s="29"/>
      <c r="C16" s="30"/>
      <c r="D16" s="31"/>
      <c r="E16" s="32"/>
      <c r="F16" s="16"/>
      <c r="G16" s="33"/>
      <c r="H16" s="260"/>
      <c r="I16" s="35"/>
      <c r="J16" s="35"/>
      <c r="K16" s="35"/>
      <c r="L16" s="35"/>
      <c r="M16" s="35"/>
      <c r="N16" s="35"/>
      <c r="O16" s="58"/>
      <c r="P16" s="52"/>
    </row>
    <row r="17" spans="1:17" ht="15" hidden="1" customHeight="1" x14ac:dyDescent="0.25">
      <c r="A17" s="16"/>
      <c r="B17" s="16"/>
      <c r="C17" s="36"/>
      <c r="D17" s="37"/>
      <c r="E17" s="38"/>
      <c r="F17" s="16"/>
      <c r="G17" s="49"/>
      <c r="H17" s="262"/>
      <c r="I17" s="34"/>
      <c r="J17" s="34"/>
      <c r="K17" s="34"/>
      <c r="L17" s="34"/>
      <c r="M17" s="34"/>
      <c r="N17" s="34"/>
      <c r="O17" s="58"/>
      <c r="P17" s="52"/>
    </row>
    <row r="18" spans="1:17" ht="15" hidden="1" customHeight="1" x14ac:dyDescent="0.25">
      <c r="A18" s="16"/>
      <c r="B18" s="16"/>
      <c r="C18" s="36"/>
      <c r="D18" s="37"/>
      <c r="E18" s="38"/>
      <c r="F18" s="16"/>
      <c r="G18" s="39"/>
      <c r="H18" s="262"/>
      <c r="I18" s="34"/>
      <c r="J18" s="34"/>
      <c r="K18" s="34"/>
      <c r="L18" s="34"/>
      <c r="M18" s="34"/>
      <c r="N18" s="34"/>
      <c r="O18" s="58"/>
      <c r="P18" s="52"/>
    </row>
    <row r="19" spans="1:17" ht="15" hidden="1" customHeight="1" x14ac:dyDescent="0.25">
      <c r="A19" s="16"/>
      <c r="B19" s="16"/>
      <c r="C19" s="36"/>
      <c r="D19" s="37"/>
      <c r="E19" s="38"/>
      <c r="F19" s="40"/>
      <c r="G19" s="39"/>
      <c r="H19" s="262"/>
      <c r="I19" s="34"/>
      <c r="J19" s="34"/>
      <c r="K19" s="34"/>
      <c r="L19" s="34"/>
      <c r="M19" s="34"/>
      <c r="N19" s="34"/>
      <c r="O19" s="58"/>
      <c r="P19" s="128"/>
    </row>
    <row r="20" spans="1:17" ht="15" hidden="1" customHeight="1" x14ac:dyDescent="0.25">
      <c r="A20" s="16"/>
      <c r="B20" s="16"/>
      <c r="C20" s="36"/>
      <c r="D20" s="37"/>
      <c r="E20" s="38"/>
      <c r="F20" s="40"/>
      <c r="G20" s="39"/>
      <c r="H20" s="262"/>
      <c r="I20" s="34"/>
      <c r="J20" s="34"/>
      <c r="K20" s="34"/>
      <c r="L20" s="34"/>
      <c r="M20" s="34"/>
      <c r="N20" s="34"/>
      <c r="O20" s="58"/>
      <c r="P20" s="52"/>
    </row>
    <row r="21" spans="1:17" ht="15" hidden="1" customHeight="1" x14ac:dyDescent="0.25">
      <c r="A21" s="16"/>
      <c r="B21" s="16"/>
      <c r="C21" s="36"/>
      <c r="D21" s="37"/>
      <c r="E21" s="38"/>
      <c r="F21" s="40"/>
      <c r="G21" s="39"/>
      <c r="H21" s="262"/>
      <c r="I21" s="34"/>
      <c r="J21" s="34"/>
      <c r="K21" s="34"/>
      <c r="L21" s="34"/>
      <c r="M21" s="34"/>
      <c r="N21" s="34"/>
      <c r="O21" s="58"/>
      <c r="P21" s="52"/>
    </row>
    <row r="22" spans="1:17" ht="15" hidden="1" customHeight="1" x14ac:dyDescent="0.25">
      <c r="A22" s="16"/>
      <c r="B22" s="16"/>
      <c r="C22" s="36"/>
      <c r="D22" s="37"/>
      <c r="E22" s="38"/>
      <c r="F22" s="40"/>
      <c r="G22" s="39"/>
      <c r="H22" s="262"/>
      <c r="I22" s="34"/>
      <c r="J22" s="34"/>
      <c r="K22" s="34"/>
      <c r="L22" s="34"/>
      <c r="M22" s="34"/>
      <c r="N22" s="34"/>
      <c r="O22" s="58"/>
      <c r="P22" s="52"/>
    </row>
    <row r="23" spans="1:17" ht="50.1" customHeight="1" outlineLevel="1" x14ac:dyDescent="0.25">
      <c r="A23" s="16"/>
      <c r="B23" s="16"/>
      <c r="C23" s="324" t="s">
        <v>71</v>
      </c>
      <c r="D23" s="325"/>
      <c r="E23" s="325"/>
      <c r="F23" s="325"/>
      <c r="G23" s="325"/>
      <c r="H23" s="325"/>
      <c r="I23" s="325"/>
      <c r="J23" s="325"/>
      <c r="K23" s="325"/>
      <c r="L23" s="325"/>
      <c r="M23" s="325"/>
      <c r="N23" s="325"/>
      <c r="O23" s="326"/>
      <c r="P23" s="52"/>
    </row>
    <row r="24" spans="1:17" ht="5.0999999999999996" customHeight="1" outlineLevel="1" x14ac:dyDescent="0.25">
      <c r="A24" s="16"/>
      <c r="B24" s="16"/>
      <c r="C24" s="196"/>
      <c r="D24" s="193"/>
      <c r="E24" s="193"/>
      <c r="F24" s="193"/>
      <c r="G24" s="193"/>
      <c r="H24" s="263"/>
      <c r="I24" s="193"/>
      <c r="J24" s="193"/>
      <c r="K24" s="193"/>
      <c r="L24" s="193"/>
      <c r="M24" s="193"/>
      <c r="N24" s="193"/>
      <c r="O24" s="194"/>
      <c r="P24" s="52"/>
    </row>
    <row r="25" spans="1:17" ht="50.1" customHeight="1" outlineLevel="1" x14ac:dyDescent="0.25">
      <c r="A25" s="16"/>
      <c r="B25" s="16"/>
      <c r="C25" s="290"/>
      <c r="D25" s="290"/>
      <c r="E25" s="195" t="s">
        <v>19</v>
      </c>
      <c r="F25" s="311" t="s">
        <v>48</v>
      </c>
      <c r="G25" s="311"/>
      <c r="H25" s="311"/>
      <c r="I25" s="311"/>
      <c r="J25" s="311"/>
      <c r="K25" s="311"/>
      <c r="L25" s="288" t="s">
        <v>251</v>
      </c>
      <c r="M25" s="288"/>
      <c r="N25" s="288"/>
      <c r="O25" s="289"/>
      <c r="P25" s="53"/>
    </row>
    <row r="26" spans="1:17" ht="39.950000000000003" customHeight="1" outlineLevel="1" x14ac:dyDescent="0.25">
      <c r="A26" s="16"/>
      <c r="B26" s="16"/>
      <c r="C26" s="188"/>
      <c r="D26" s="189"/>
      <c r="E26" s="190"/>
      <c r="F26" s="191"/>
      <c r="G26" s="191"/>
      <c r="H26" s="264"/>
      <c r="I26" s="191"/>
      <c r="J26" s="191"/>
      <c r="K26" s="191"/>
      <c r="L26" s="191"/>
      <c r="M26" s="191"/>
      <c r="N26" s="191"/>
      <c r="O26" s="192"/>
      <c r="P26" s="137"/>
    </row>
    <row r="27" spans="1:17" x14ac:dyDescent="0.25">
      <c r="C27" s="186"/>
      <c r="D27" s="186"/>
      <c r="E27" s="186"/>
      <c r="F27" s="186"/>
      <c r="G27" s="186"/>
      <c r="H27" s="265"/>
      <c r="I27" s="186"/>
      <c r="J27" s="186"/>
      <c r="K27" s="186"/>
      <c r="L27" s="186"/>
      <c r="M27" s="186"/>
      <c r="N27" s="186"/>
      <c r="O27" s="187"/>
    </row>
    <row r="28" spans="1:17" ht="50.1" customHeight="1" outlineLevel="1" x14ac:dyDescent="0.25">
      <c r="A28" s="39"/>
      <c r="B28" s="16"/>
      <c r="C28" s="335" t="s">
        <v>122</v>
      </c>
      <c r="D28" s="336"/>
      <c r="E28" s="336"/>
      <c r="F28" s="336"/>
      <c r="G28" s="336"/>
      <c r="H28" s="336"/>
      <c r="I28" s="336"/>
      <c r="J28" s="336"/>
      <c r="K28" s="336"/>
      <c r="L28" s="336"/>
      <c r="M28" s="336"/>
      <c r="N28" s="336"/>
      <c r="O28" s="337"/>
      <c r="Q28" s="54"/>
    </row>
    <row r="29" spans="1:17" ht="50.1" customHeight="1" outlineLevel="1" x14ac:dyDescent="0.25">
      <c r="A29" s="39"/>
      <c r="B29" s="16"/>
      <c r="C29" s="169"/>
      <c r="D29" s="170"/>
      <c r="E29" s="170"/>
      <c r="F29" s="170"/>
      <c r="G29" s="170"/>
      <c r="H29" s="266"/>
      <c r="I29" s="170"/>
      <c r="J29" s="170"/>
      <c r="K29" s="170"/>
      <c r="L29" s="170"/>
      <c r="M29" s="170"/>
      <c r="N29" s="170"/>
      <c r="O29" s="171"/>
      <c r="Q29" s="54"/>
    </row>
    <row r="30" spans="1:17" ht="50.1" customHeight="1" outlineLevel="1" x14ac:dyDescent="0.25">
      <c r="A30" s="39"/>
      <c r="B30" s="16"/>
      <c r="C30" s="172"/>
      <c r="D30" s="117"/>
      <c r="E30" s="117"/>
      <c r="F30" s="117"/>
      <c r="G30" s="117"/>
      <c r="H30" s="267"/>
      <c r="I30" s="117"/>
      <c r="J30" s="117"/>
      <c r="K30" s="117"/>
      <c r="L30" s="117"/>
      <c r="M30" s="117"/>
      <c r="N30" s="117"/>
      <c r="O30" s="173"/>
      <c r="Q30" s="54"/>
    </row>
    <row r="31" spans="1:17" ht="50.1" customHeight="1" outlineLevel="1" x14ac:dyDescent="0.25">
      <c r="A31" s="39"/>
      <c r="B31" s="16"/>
      <c r="C31" s="174"/>
      <c r="D31" s="175"/>
      <c r="E31" s="175"/>
      <c r="F31" s="175"/>
      <c r="G31" s="175"/>
      <c r="H31" s="268"/>
      <c r="I31" s="175"/>
      <c r="J31" s="175"/>
      <c r="K31" s="175"/>
      <c r="L31" s="175"/>
      <c r="M31" s="175"/>
      <c r="N31" s="175"/>
      <c r="O31" s="176"/>
      <c r="Q31" s="54"/>
    </row>
    <row r="32" spans="1:17" ht="50.1" customHeight="1" x14ac:dyDescent="0.25">
      <c r="A32" s="39"/>
      <c r="B32"/>
      <c r="C32" s="180" t="s">
        <v>91</v>
      </c>
      <c r="D32" s="308" t="s">
        <v>0</v>
      </c>
      <c r="E32" s="308"/>
      <c r="F32" s="140"/>
      <c r="G32" s="308" t="s">
        <v>250</v>
      </c>
      <c r="H32" s="308"/>
      <c r="I32" s="200" t="s">
        <v>123</v>
      </c>
      <c r="J32" s="178" t="s">
        <v>139</v>
      </c>
      <c r="K32" s="178" t="s">
        <v>131</v>
      </c>
      <c r="L32" s="178" t="s">
        <v>140</v>
      </c>
      <c r="M32" s="200" t="s">
        <v>124</v>
      </c>
      <c r="N32" s="177" t="s">
        <v>141</v>
      </c>
      <c r="O32" s="179" t="s">
        <v>49</v>
      </c>
      <c r="Q32" s="54" t="s">
        <v>9</v>
      </c>
    </row>
    <row r="33" spans="1:17" ht="45" customHeight="1" x14ac:dyDescent="0.25">
      <c r="A33" s="16"/>
      <c r="B33" s="16"/>
      <c r="C33" s="327" t="s">
        <v>33</v>
      </c>
      <c r="D33" s="328"/>
      <c r="E33" s="328"/>
      <c r="F33" s="328"/>
      <c r="G33" s="328"/>
      <c r="H33" s="328"/>
      <c r="I33" s="328"/>
      <c r="J33" s="328"/>
      <c r="K33" s="328"/>
      <c r="L33" s="328"/>
      <c r="M33" s="328"/>
      <c r="N33" s="328"/>
      <c r="O33" s="329"/>
      <c r="P33" s="52"/>
      <c r="Q33" s="54"/>
    </row>
    <row r="34" spans="1:17" ht="30" customHeight="1" x14ac:dyDescent="0.25">
      <c r="A34" s="16"/>
      <c r="B34" s="16"/>
      <c r="C34" s="297">
        <v>1</v>
      </c>
      <c r="D34" s="294" t="s">
        <v>150</v>
      </c>
      <c r="E34" s="294"/>
      <c r="F34" s="296" t="s">
        <v>8</v>
      </c>
      <c r="G34" s="303" t="str">
        <f>'Baza wyników'!B4</f>
        <v>–</v>
      </c>
      <c r="H34" s="305" t="s">
        <v>1</v>
      </c>
      <c r="I34" s="215">
        <f>HLOOKUP($F$25,'Baza wyników'!$A$231:$Q$273,Q34,FALSE)</f>
        <v>5</v>
      </c>
      <c r="J34" s="215">
        <f>HLOOKUP($F$25,'Baza wyników'!$A$143:$Q$185,Q34,FALSE)</f>
        <v>25</v>
      </c>
      <c r="K34" s="215">
        <f>HLOOKUP($F$25,'Baza wyników'!$E$2:$Q$53,Q34,FALSE)</f>
        <v>50</v>
      </c>
      <c r="L34" s="215">
        <f>HLOOKUP($F$25,'Baza wyników'!$A$187:$Q$229,Q34,FALSE)</f>
        <v>75</v>
      </c>
      <c r="M34" s="215">
        <f>HLOOKUP($F$25,'Baza wyników'!$A$275:$Q$317,Q34,FALSE)</f>
        <v>95</v>
      </c>
      <c r="N34" s="215">
        <f>HLOOKUP($F$25,'Baza wyników'!$E$55:$Q$97,Q34,FALSE)</f>
        <v>33</v>
      </c>
      <c r="O34" s="216">
        <f>HLOOKUP($F$25,'Baza wyników'!$E$99:$Q$141,Q34,FALSE)</f>
        <v>224</v>
      </c>
      <c r="P34" s="44"/>
      <c r="Q34" s="23">
        <v>3</v>
      </c>
    </row>
    <row r="35" spans="1:17" ht="60" customHeight="1" x14ac:dyDescent="0.25">
      <c r="A35" s="16"/>
      <c r="B35" s="16"/>
      <c r="C35" s="298"/>
      <c r="D35" s="299"/>
      <c r="E35" s="299"/>
      <c r="F35" s="330"/>
      <c r="G35" s="331"/>
      <c r="H35" s="332"/>
      <c r="I35" s="129"/>
      <c r="J35" s="129"/>
      <c r="K35" s="129"/>
      <c r="L35" s="129"/>
      <c r="M35" s="129"/>
      <c r="N35" s="129"/>
      <c r="O35" s="130"/>
      <c r="P35" s="135"/>
      <c r="Q35" s="23"/>
    </row>
    <row r="36" spans="1:17" ht="30" customHeight="1" x14ac:dyDescent="0.25">
      <c r="A36" s="16"/>
      <c r="B36" s="16"/>
      <c r="C36" s="297">
        <v>2</v>
      </c>
      <c r="D36" s="294" t="s">
        <v>151</v>
      </c>
      <c r="E36" s="294"/>
      <c r="F36" s="296" t="s">
        <v>8</v>
      </c>
      <c r="G36" s="303" t="str">
        <f>'Baza wyników'!B5</f>
        <v>–</v>
      </c>
      <c r="H36" s="305" t="s">
        <v>1</v>
      </c>
      <c r="I36" s="215">
        <f>HLOOKUP($F$25,'Baza wyników'!$A$231:$Q$273,Q36,FALSE)</f>
        <v>5</v>
      </c>
      <c r="J36" s="215">
        <f>HLOOKUP($F$25,'Baza wyników'!$A$143:$Q$185,Q36,FALSE)</f>
        <v>25</v>
      </c>
      <c r="K36" s="215">
        <f>HLOOKUP($F$25,'Baza wyników'!$E$2:$Q$53,Q36,FALSE)</f>
        <v>50</v>
      </c>
      <c r="L36" s="215">
        <f>HLOOKUP($F$25,'Baza wyników'!$A$187:$Q$229,Q36,FALSE)</f>
        <v>75</v>
      </c>
      <c r="M36" s="215">
        <f>HLOOKUP($F$25,'Baza wyników'!$A$275:$Q$317,Q36,FALSE)</f>
        <v>95</v>
      </c>
      <c r="N36" s="215">
        <f>HLOOKUP($F$25,'Baza wyników'!$E$55:$Q$97,Q36,FALSE)</f>
        <v>33</v>
      </c>
      <c r="O36" s="216">
        <f>HLOOKUP($F$25,'Baza wyników'!$E$99:$Q$141,Q36,FALSE)</f>
        <v>232</v>
      </c>
      <c r="P36" s="44"/>
      <c r="Q36" s="23">
        <v>4</v>
      </c>
    </row>
    <row r="37" spans="1:17" ht="60" customHeight="1" x14ac:dyDescent="0.25">
      <c r="A37" s="16"/>
      <c r="B37" s="16"/>
      <c r="C37" s="298"/>
      <c r="D37" s="299"/>
      <c r="E37" s="299"/>
      <c r="F37" s="330"/>
      <c r="G37" s="331"/>
      <c r="H37" s="332"/>
      <c r="I37" s="80"/>
      <c r="J37" s="80"/>
      <c r="K37" s="80"/>
      <c r="L37" s="80"/>
      <c r="M37" s="80"/>
      <c r="N37" s="80"/>
      <c r="O37" s="111"/>
      <c r="P37" s="44"/>
      <c r="Q37" s="23"/>
    </row>
    <row r="38" spans="1:17" ht="30" customHeight="1" x14ac:dyDescent="0.25">
      <c r="A38" s="16"/>
      <c r="B38" s="16"/>
      <c r="C38" s="297" t="s">
        <v>245</v>
      </c>
      <c r="D38" s="294" t="s">
        <v>152</v>
      </c>
      <c r="E38" s="294"/>
      <c r="F38" s="296" t="s">
        <v>8</v>
      </c>
      <c r="G38" s="303" t="str">
        <f>'Baza wyników'!B6</f>
        <v>–</v>
      </c>
      <c r="H38" s="305" t="s">
        <v>1</v>
      </c>
      <c r="I38" s="217">
        <f>HLOOKUP($F$25,'Baza wyników'!$A$231:$Q$273,Q38,FALSE)</f>
        <v>5</v>
      </c>
      <c r="J38" s="217">
        <f>HLOOKUP($F$25,'Baza wyników'!$A$143:$Q$185,Q38,FALSE)</f>
        <v>25</v>
      </c>
      <c r="K38" s="217">
        <f>HLOOKUP($F$25,'Baza wyników'!$E$2:$Q$53,Q38,FALSE)</f>
        <v>50</v>
      </c>
      <c r="L38" s="217">
        <f>HLOOKUP($F$25,'Baza wyników'!$A$187:$Q$229,Q38,FALSE)</f>
        <v>75</v>
      </c>
      <c r="M38" s="217">
        <f>HLOOKUP($F$25,'Baza wyników'!$A$275:$Q$317,Q38,FALSE)</f>
        <v>95</v>
      </c>
      <c r="N38" s="217">
        <f>HLOOKUP($F$25,'Baza wyników'!$E$55:$Q$97,Q38,FALSE)</f>
        <v>33</v>
      </c>
      <c r="O38" s="218">
        <f>HLOOKUP($F$25,'Baza wyników'!$E$99:$Q$141,Q38,FALSE)</f>
        <v>219</v>
      </c>
      <c r="P38" s="44"/>
      <c r="Q38" s="23">
        <v>5</v>
      </c>
    </row>
    <row r="39" spans="1:17" ht="60" customHeight="1" x14ac:dyDescent="0.25">
      <c r="A39" s="16"/>
      <c r="B39" s="16"/>
      <c r="C39" s="298"/>
      <c r="D39" s="299"/>
      <c r="E39" s="299"/>
      <c r="F39" s="330"/>
      <c r="G39" s="331"/>
      <c r="H39" s="332"/>
      <c r="I39" s="129"/>
      <c r="J39" s="129"/>
      <c r="K39" s="129"/>
      <c r="L39" s="129"/>
      <c r="M39" s="129"/>
      <c r="N39" s="129"/>
      <c r="O39" s="130"/>
      <c r="P39" s="44"/>
      <c r="Q39" s="23"/>
    </row>
    <row r="40" spans="1:17" ht="30" customHeight="1" x14ac:dyDescent="0.25">
      <c r="A40" s="16"/>
      <c r="B40" s="16"/>
      <c r="C40" s="297" t="s">
        <v>246</v>
      </c>
      <c r="D40" s="294" t="s">
        <v>185</v>
      </c>
      <c r="E40" s="294"/>
      <c r="F40" s="296" t="s">
        <v>8</v>
      </c>
      <c r="G40" s="303" t="str">
        <f>'Baza wyników'!B7</f>
        <v>–</v>
      </c>
      <c r="H40" s="305" t="s">
        <v>1</v>
      </c>
      <c r="I40" s="215">
        <f>HLOOKUP($F$25,'Baza wyników'!$A$231:$Q$273,Q40,FALSE)</f>
        <v>5</v>
      </c>
      <c r="J40" s="215">
        <f>HLOOKUP($F$25,'Baza wyników'!$A$143:$Q$185,Q40,FALSE)</f>
        <v>25</v>
      </c>
      <c r="K40" s="215">
        <f>HLOOKUP($F$25,'Baza wyników'!$E$2:$Q$53,Q40,FALSE)</f>
        <v>50</v>
      </c>
      <c r="L40" s="215">
        <f>HLOOKUP($F$25,'Baza wyników'!$A$187:$Q$229,Q40,FALSE)</f>
        <v>75</v>
      </c>
      <c r="M40" s="215">
        <f>HLOOKUP($F$25,'Baza wyników'!$A$275:$Q$317,Q40,FALSE)</f>
        <v>95</v>
      </c>
      <c r="N40" s="215">
        <f>HLOOKUP($F$25,'Baza wyników'!$E$55:$Q$97,Q40,FALSE)</f>
        <v>33</v>
      </c>
      <c r="O40" s="216">
        <f>HLOOKUP($F$25,'Baza wyników'!$E$99:$Q$141,Q40,FALSE)</f>
        <v>219</v>
      </c>
      <c r="P40" s="44"/>
      <c r="Q40" s="23">
        <v>6</v>
      </c>
    </row>
    <row r="41" spans="1:17" ht="60" customHeight="1" x14ac:dyDescent="0.25">
      <c r="A41" s="16"/>
      <c r="B41" s="16"/>
      <c r="C41" s="297"/>
      <c r="D41" s="294"/>
      <c r="E41" s="294"/>
      <c r="F41" s="296"/>
      <c r="G41" s="303"/>
      <c r="H41" s="305"/>
      <c r="I41" s="80"/>
      <c r="J41" s="80"/>
      <c r="K41" s="80"/>
      <c r="L41" s="80"/>
      <c r="M41" s="80"/>
      <c r="N41" s="80"/>
      <c r="O41" s="111"/>
      <c r="P41" s="44"/>
      <c r="Q41" s="23"/>
    </row>
    <row r="42" spans="1:17" ht="30" customHeight="1" x14ac:dyDescent="0.25">
      <c r="A42" s="16"/>
      <c r="B42" s="16"/>
      <c r="C42" s="310" t="s">
        <v>247</v>
      </c>
      <c r="D42" s="293" t="s">
        <v>153</v>
      </c>
      <c r="E42" s="293"/>
      <c r="F42" s="295" t="s">
        <v>8</v>
      </c>
      <c r="G42" s="302" t="str">
        <f>'Baza wyników'!B8</f>
        <v>–</v>
      </c>
      <c r="H42" s="304" t="s">
        <v>1</v>
      </c>
      <c r="I42" s="217">
        <f>HLOOKUP($F$25,'Baza wyników'!$A$231:$Q$273,Q42,FALSE)</f>
        <v>5</v>
      </c>
      <c r="J42" s="217">
        <f>HLOOKUP($F$25,'Baza wyników'!$A$143:$Q$185,Q42,FALSE)</f>
        <v>25</v>
      </c>
      <c r="K42" s="217">
        <f>HLOOKUP($F$25,'Baza wyników'!$E$2:$Q$53,Q42,FALSE)</f>
        <v>50</v>
      </c>
      <c r="L42" s="217">
        <f>HLOOKUP($F$25,'Baza wyników'!$A$187:$Q$229,Q42,FALSE)</f>
        <v>75</v>
      </c>
      <c r="M42" s="217">
        <f>HLOOKUP($F$25,'Baza wyników'!$A$275:$Q$317,Q42,FALSE)</f>
        <v>95</v>
      </c>
      <c r="N42" s="217">
        <f>HLOOKUP($F$25,'Baza wyników'!$E$55:$Q$97,Q42,FALSE)</f>
        <v>33</v>
      </c>
      <c r="O42" s="218">
        <f>HLOOKUP($F$25,'Baza wyników'!$E$99:$Q$141,Q42,FALSE)</f>
        <v>219</v>
      </c>
      <c r="P42" s="44"/>
      <c r="Q42" s="23">
        <v>7</v>
      </c>
    </row>
    <row r="43" spans="1:17" ht="60" customHeight="1" x14ac:dyDescent="0.25">
      <c r="A43" s="16"/>
      <c r="B43" s="16"/>
      <c r="C43" s="298"/>
      <c r="D43" s="299"/>
      <c r="E43" s="299"/>
      <c r="F43" s="330"/>
      <c r="G43" s="331"/>
      <c r="H43" s="332"/>
      <c r="I43" s="80"/>
      <c r="J43" s="80"/>
      <c r="K43" s="80"/>
      <c r="L43" s="80"/>
      <c r="M43" s="80"/>
      <c r="N43" s="80"/>
      <c r="O43" s="111"/>
      <c r="P43" s="44"/>
      <c r="Q43" s="23"/>
    </row>
    <row r="44" spans="1:17" ht="30" customHeight="1" x14ac:dyDescent="0.25">
      <c r="A44" s="16"/>
      <c r="B44" s="16"/>
      <c r="C44" s="297">
        <v>4</v>
      </c>
      <c r="D44" s="294" t="s">
        <v>154</v>
      </c>
      <c r="E44" s="294"/>
      <c r="F44" s="295" t="s">
        <v>8</v>
      </c>
      <c r="G44" s="303" t="str">
        <f>'Baza wyników'!B9</f>
        <v>–</v>
      </c>
      <c r="H44" s="305" t="s">
        <v>1</v>
      </c>
      <c r="I44" s="217">
        <f>HLOOKUP($F$25,'Baza wyników'!$A$231:$Q$273,Q44,FALSE)</f>
        <v>5</v>
      </c>
      <c r="J44" s="217">
        <f>HLOOKUP($F$25,'Baza wyników'!$A$143:$Q$185,Q44,FALSE)</f>
        <v>25</v>
      </c>
      <c r="K44" s="217">
        <f>HLOOKUP($F$25,'Baza wyników'!$E$2:$Q$53,Q44,FALSE)</f>
        <v>50</v>
      </c>
      <c r="L44" s="217">
        <f>HLOOKUP($F$25,'Baza wyników'!$A$187:$Q$229,Q44,FALSE)</f>
        <v>75</v>
      </c>
      <c r="M44" s="217">
        <f>HLOOKUP($F$25,'Baza wyników'!$A$275:$Q$317,Q44,FALSE)</f>
        <v>95</v>
      </c>
      <c r="N44" s="217">
        <f>HLOOKUP($F$25,'Baza wyników'!$E$55:$Q$97,Q44,FALSE)</f>
        <v>33</v>
      </c>
      <c r="O44" s="218">
        <f>HLOOKUP($F$25,'Baza wyników'!$E$99:$Q$141,Q44,FALSE)</f>
        <v>231</v>
      </c>
      <c r="P44" s="44"/>
      <c r="Q44" s="23">
        <v>8</v>
      </c>
    </row>
    <row r="45" spans="1:17" ht="60" customHeight="1" x14ac:dyDescent="0.25">
      <c r="A45" s="16"/>
      <c r="B45" s="16"/>
      <c r="C45" s="298"/>
      <c r="D45" s="299"/>
      <c r="E45" s="299"/>
      <c r="F45" s="330"/>
      <c r="G45" s="331"/>
      <c r="H45" s="332"/>
      <c r="I45" s="129"/>
      <c r="J45" s="129"/>
      <c r="K45" s="129"/>
      <c r="L45" s="129"/>
      <c r="M45" s="129"/>
      <c r="N45" s="129"/>
      <c r="O45" s="130"/>
      <c r="P45" s="44"/>
      <c r="Q45" s="23"/>
    </row>
    <row r="46" spans="1:17" ht="30" customHeight="1" x14ac:dyDescent="0.25">
      <c r="A46" s="16"/>
      <c r="B46" s="16"/>
      <c r="C46" s="297">
        <v>5</v>
      </c>
      <c r="D46" s="294" t="s">
        <v>155</v>
      </c>
      <c r="E46" s="294"/>
      <c r="F46" s="295" t="s">
        <v>8</v>
      </c>
      <c r="G46" s="303" t="str">
        <f>'Baza wyników'!B10</f>
        <v>–</v>
      </c>
      <c r="H46" s="305" t="s">
        <v>1</v>
      </c>
      <c r="I46" s="215">
        <f>HLOOKUP($F$25,'Baza wyników'!$A$231:$Q$273,Q46,FALSE)</f>
        <v>5</v>
      </c>
      <c r="J46" s="215">
        <f>HLOOKUP($F$25,'Baza wyników'!$A$143:$Q$185,Q46,FALSE)</f>
        <v>25</v>
      </c>
      <c r="K46" s="215">
        <f>HLOOKUP($F$25,'Baza wyników'!$E$2:$Q$53,Q46,FALSE)</f>
        <v>50</v>
      </c>
      <c r="L46" s="215">
        <f>HLOOKUP($F$25,'Baza wyników'!$A$187:$Q$229,Q46,FALSE)</f>
        <v>75</v>
      </c>
      <c r="M46" s="215">
        <f>HLOOKUP($F$25,'Baza wyników'!$A$275:$Q$317,Q46,FALSE)</f>
        <v>95</v>
      </c>
      <c r="N46" s="215">
        <f>HLOOKUP($F$25,'Baza wyników'!$E$55:$Q$97,Q46,FALSE)</f>
        <v>33</v>
      </c>
      <c r="O46" s="216">
        <f>HLOOKUP($F$25,'Baza wyników'!$E$99:$Q$141,Q46,FALSE)</f>
        <v>236</v>
      </c>
      <c r="P46" s="44"/>
      <c r="Q46" s="23">
        <v>9</v>
      </c>
    </row>
    <row r="47" spans="1:17" ht="60" customHeight="1" x14ac:dyDescent="0.25">
      <c r="A47" s="16"/>
      <c r="B47" s="16"/>
      <c r="C47" s="298"/>
      <c r="D47" s="294"/>
      <c r="E47" s="294"/>
      <c r="F47" s="330"/>
      <c r="G47" s="303"/>
      <c r="H47" s="305"/>
      <c r="I47" s="80"/>
      <c r="J47" s="80"/>
      <c r="K47" s="80"/>
      <c r="L47" s="80"/>
      <c r="M47" s="80"/>
      <c r="N47" s="80"/>
      <c r="O47" s="111"/>
      <c r="P47" s="44"/>
      <c r="Q47" s="23"/>
    </row>
    <row r="48" spans="1:17" ht="30" customHeight="1" x14ac:dyDescent="0.25">
      <c r="A48" s="16"/>
      <c r="B48" s="16"/>
      <c r="C48" s="297">
        <v>6</v>
      </c>
      <c r="D48" s="293" t="s">
        <v>156</v>
      </c>
      <c r="E48" s="293"/>
      <c r="F48" s="295" t="s">
        <v>8</v>
      </c>
      <c r="G48" s="302" t="str">
        <f>'Baza wyników'!B11</f>
        <v>–</v>
      </c>
      <c r="H48" s="304" t="s">
        <v>1</v>
      </c>
      <c r="I48" s="217">
        <f>HLOOKUP($F$25,'Baza wyników'!$A$231:$Q$273,Q48,FALSE)</f>
        <v>5</v>
      </c>
      <c r="J48" s="217">
        <f>HLOOKUP($F$25,'Baza wyników'!$A$143:$Q$185,Q48,FALSE)</f>
        <v>25</v>
      </c>
      <c r="K48" s="217">
        <f>HLOOKUP($F$25,'Baza wyników'!$E$2:$Q$53,Q48,FALSE)</f>
        <v>50</v>
      </c>
      <c r="L48" s="217">
        <f>HLOOKUP($F$25,'Baza wyników'!$A$187:$Q$229,Q48,FALSE)</f>
        <v>75</v>
      </c>
      <c r="M48" s="217">
        <f>HLOOKUP($F$25,'Baza wyników'!$A$275:$Q$317,Q48,FALSE)</f>
        <v>95</v>
      </c>
      <c r="N48" s="217">
        <f>HLOOKUP($F$25,'Baza wyników'!$E$55:$Q$97,Q48,FALSE)</f>
        <v>33</v>
      </c>
      <c r="O48" s="218">
        <f>HLOOKUP($F$25,'Baza wyników'!$E$99:$Q$141,Q48,FALSE)</f>
        <v>220</v>
      </c>
      <c r="P48" s="44"/>
      <c r="Q48" s="23">
        <v>10</v>
      </c>
    </row>
    <row r="49" spans="1:17" ht="60" customHeight="1" x14ac:dyDescent="0.25">
      <c r="A49" s="16"/>
      <c r="B49" s="16"/>
      <c r="C49" s="298"/>
      <c r="D49" s="294"/>
      <c r="E49" s="294"/>
      <c r="F49" s="330"/>
      <c r="G49" s="303"/>
      <c r="H49" s="305"/>
      <c r="I49" s="80"/>
      <c r="J49" s="80"/>
      <c r="K49" s="80"/>
      <c r="L49" s="80"/>
      <c r="M49" s="80"/>
      <c r="N49" s="80"/>
      <c r="O49" s="111"/>
      <c r="P49" s="44"/>
      <c r="Q49" s="23"/>
    </row>
    <row r="50" spans="1:17" ht="30" customHeight="1" x14ac:dyDescent="0.25">
      <c r="A50" s="16"/>
      <c r="B50" s="16"/>
      <c r="C50" s="297">
        <v>7</v>
      </c>
      <c r="D50" s="293" t="s">
        <v>183</v>
      </c>
      <c r="E50" s="293"/>
      <c r="F50" s="295" t="s">
        <v>8</v>
      </c>
      <c r="G50" s="302" t="str">
        <f>'Baza wyników'!B12</f>
        <v>–</v>
      </c>
      <c r="H50" s="304" t="s">
        <v>86</v>
      </c>
      <c r="I50" s="217">
        <f>HLOOKUP($F$25,'Baza wyników'!$A$231:$Q$273,Q50,FALSE)</f>
        <v>5</v>
      </c>
      <c r="J50" s="217">
        <f>HLOOKUP($F$25,'Baza wyników'!$A$143:$Q$185,Q50,FALSE)</f>
        <v>25</v>
      </c>
      <c r="K50" s="217">
        <f>HLOOKUP($F$25,'Baza wyników'!$E$2:$Q$53,Q50,FALSE)</f>
        <v>50</v>
      </c>
      <c r="L50" s="217">
        <f>HLOOKUP($F$25,'Baza wyników'!$A$187:$Q$229,Q50,FALSE)</f>
        <v>75</v>
      </c>
      <c r="M50" s="217">
        <f>HLOOKUP($F$25,'Baza wyników'!$A$275:$Q$317,Q50,FALSE)</f>
        <v>95</v>
      </c>
      <c r="N50" s="217">
        <f>HLOOKUP($F$25,'Baza wyników'!$E$55:$Q$97,Q50,FALSE)</f>
        <v>33</v>
      </c>
      <c r="O50" s="218">
        <f>HLOOKUP($F$25,'Baza wyników'!$E$99:$Q$141,Q50,FALSE)</f>
        <v>227</v>
      </c>
      <c r="P50" s="44"/>
      <c r="Q50" s="23">
        <v>11</v>
      </c>
    </row>
    <row r="51" spans="1:17" ht="60" customHeight="1" x14ac:dyDescent="0.25">
      <c r="A51" s="16"/>
      <c r="B51" s="16"/>
      <c r="C51" s="298"/>
      <c r="D51" s="299"/>
      <c r="E51" s="299"/>
      <c r="F51" s="330"/>
      <c r="G51" s="331"/>
      <c r="H51" s="332"/>
      <c r="I51" s="80"/>
      <c r="J51" s="80"/>
      <c r="K51" s="80"/>
      <c r="L51" s="80"/>
      <c r="M51" s="80"/>
      <c r="N51" s="80"/>
      <c r="O51" s="111"/>
      <c r="P51" s="44"/>
      <c r="Q51" s="23"/>
    </row>
    <row r="52" spans="1:17" ht="30" customHeight="1" x14ac:dyDescent="0.25">
      <c r="A52" s="16"/>
      <c r="B52" s="16"/>
      <c r="C52" s="297">
        <v>8</v>
      </c>
      <c r="D52" s="293" t="s">
        <v>73</v>
      </c>
      <c r="E52" s="293"/>
      <c r="F52" s="295" t="s">
        <v>8</v>
      </c>
      <c r="G52" s="302" t="str">
        <f>'Baza wyników'!B13</f>
        <v>–</v>
      </c>
      <c r="H52" s="304" t="s">
        <v>86</v>
      </c>
      <c r="I52" s="217">
        <f>HLOOKUP($F$25,'Baza wyników'!$A$231:$Q$273,Q52,FALSE)</f>
        <v>5</v>
      </c>
      <c r="J52" s="217">
        <f>HLOOKUP($F$25,'Baza wyników'!$A$143:$Q$185,Q52,FALSE)</f>
        <v>25</v>
      </c>
      <c r="K52" s="217">
        <f>HLOOKUP($F$25,'Baza wyników'!$E$2:$Q$53,Q52,FALSE)</f>
        <v>50</v>
      </c>
      <c r="L52" s="217">
        <f>HLOOKUP($F$25,'Baza wyników'!$A$187:$Q$229,Q52,FALSE)</f>
        <v>75</v>
      </c>
      <c r="M52" s="217">
        <f>HLOOKUP($F$25,'Baza wyników'!$A$275:$Q$317,Q52,FALSE)</f>
        <v>95</v>
      </c>
      <c r="N52" s="217">
        <f>HLOOKUP($F$25,'Baza wyników'!$E$55:$Q$97,Q52,FALSE)</f>
        <v>33</v>
      </c>
      <c r="O52" s="218">
        <f>HLOOKUP($F$25,'Baza wyników'!$E$99:$Q$141,Q52,FALSE)</f>
        <v>231</v>
      </c>
      <c r="P52" s="44"/>
      <c r="Q52" s="23">
        <v>12</v>
      </c>
    </row>
    <row r="53" spans="1:17" ht="60" customHeight="1" x14ac:dyDescent="0.25">
      <c r="A53" s="16"/>
      <c r="B53" s="16"/>
      <c r="C53" s="298"/>
      <c r="D53" s="294"/>
      <c r="E53" s="294"/>
      <c r="F53" s="330"/>
      <c r="G53" s="303"/>
      <c r="H53" s="305"/>
      <c r="I53" s="80"/>
      <c r="J53" s="80"/>
      <c r="K53" s="80"/>
      <c r="L53" s="80"/>
      <c r="M53" s="80"/>
      <c r="N53" s="80"/>
      <c r="O53" s="111"/>
      <c r="P53" s="44"/>
      <c r="Q53" s="23"/>
    </row>
    <row r="54" spans="1:17" ht="30" customHeight="1" x14ac:dyDescent="0.25">
      <c r="A54" s="16"/>
      <c r="B54" s="16"/>
      <c r="C54" s="297">
        <v>9</v>
      </c>
      <c r="D54" s="293" t="s">
        <v>157</v>
      </c>
      <c r="E54" s="293"/>
      <c r="F54" s="295" t="s">
        <v>8</v>
      </c>
      <c r="G54" s="302" t="str">
        <f>'Baza wyników'!B14</f>
        <v>–</v>
      </c>
      <c r="H54" s="304" t="s">
        <v>1</v>
      </c>
      <c r="I54" s="217">
        <f>HLOOKUP($F$25,'Baza wyników'!$A$231:$Q$273,Q54,FALSE)</f>
        <v>5</v>
      </c>
      <c r="J54" s="217">
        <f>HLOOKUP($F$25,'Baza wyników'!$A$143:$Q$185,Q54,FALSE)</f>
        <v>25</v>
      </c>
      <c r="K54" s="217">
        <f>HLOOKUP($F$25,'Baza wyników'!$E$2:$Q$53,Q54,FALSE)</f>
        <v>50</v>
      </c>
      <c r="L54" s="217">
        <f>HLOOKUP($F$25,'Baza wyników'!$A$187:$Q$229,Q54,FALSE)</f>
        <v>75</v>
      </c>
      <c r="M54" s="217">
        <f>HLOOKUP($F$25,'Baza wyników'!$A$275:$Q$317,Q54,FALSE)</f>
        <v>95</v>
      </c>
      <c r="N54" s="217">
        <f>HLOOKUP($F$25,'Baza wyników'!$E$55:$Q$97,Q54,FALSE)</f>
        <v>33</v>
      </c>
      <c r="O54" s="218">
        <f>HLOOKUP($F$25,'Baza wyników'!$E$99:$Q$141,Q54,FALSE)</f>
        <v>208</v>
      </c>
      <c r="P54" s="44"/>
      <c r="Q54" s="23">
        <v>13</v>
      </c>
    </row>
    <row r="55" spans="1:17" ht="60" customHeight="1" x14ac:dyDescent="0.25">
      <c r="A55" s="16"/>
      <c r="B55" s="16"/>
      <c r="C55" s="298"/>
      <c r="D55" s="294"/>
      <c r="E55" s="294"/>
      <c r="F55" s="330"/>
      <c r="G55" s="303"/>
      <c r="H55" s="305"/>
      <c r="I55" s="80"/>
      <c r="J55" s="80"/>
      <c r="K55" s="80"/>
      <c r="L55" s="80"/>
      <c r="M55" s="80"/>
      <c r="N55" s="80"/>
      <c r="O55" s="111"/>
      <c r="P55" s="44"/>
      <c r="Q55" s="23"/>
    </row>
    <row r="56" spans="1:17" ht="30" customHeight="1" x14ac:dyDescent="0.25">
      <c r="A56" s="16"/>
      <c r="B56" s="16"/>
      <c r="C56" s="297">
        <v>10</v>
      </c>
      <c r="D56" s="293" t="s">
        <v>74</v>
      </c>
      <c r="E56" s="293"/>
      <c r="F56" s="295" t="s">
        <v>8</v>
      </c>
      <c r="G56" s="302" t="str">
        <f>'Baza wyników'!B15</f>
        <v>–</v>
      </c>
      <c r="H56" s="304" t="s">
        <v>1</v>
      </c>
      <c r="I56" s="217">
        <f>HLOOKUP($F$25,'Baza wyników'!$A$231:$Q$273,Q56,FALSE)</f>
        <v>5</v>
      </c>
      <c r="J56" s="217">
        <f>HLOOKUP($F$25,'Baza wyników'!$A$143:$Q$185,Q56,FALSE)</f>
        <v>25</v>
      </c>
      <c r="K56" s="217">
        <f>HLOOKUP($F$25,'Baza wyników'!$E$2:$Q$53,Q56,FALSE)</f>
        <v>50</v>
      </c>
      <c r="L56" s="217">
        <f>HLOOKUP($F$25,'Baza wyników'!$A$187:$Q$229,Q56,FALSE)</f>
        <v>75</v>
      </c>
      <c r="M56" s="217">
        <f>HLOOKUP($F$25,'Baza wyników'!$A$275:$Q$317,Q56,FALSE)</f>
        <v>95</v>
      </c>
      <c r="N56" s="217">
        <f>HLOOKUP($F$25,'Baza wyników'!$E$55:$Q$97,Q56,FALSE)</f>
        <v>33</v>
      </c>
      <c r="O56" s="218">
        <f>HLOOKUP($F$25,'Baza wyników'!$E$99:$Q$141,Q56,FALSE)</f>
        <v>200</v>
      </c>
      <c r="P56" s="44"/>
      <c r="Q56" s="23">
        <v>14</v>
      </c>
    </row>
    <row r="57" spans="1:17" ht="60" customHeight="1" x14ac:dyDescent="0.25">
      <c r="A57" s="16"/>
      <c r="B57" s="16"/>
      <c r="C57" s="298"/>
      <c r="D57" s="294"/>
      <c r="E57" s="294"/>
      <c r="F57" s="330"/>
      <c r="G57" s="303"/>
      <c r="H57" s="305"/>
      <c r="I57" s="80"/>
      <c r="J57" s="80"/>
      <c r="K57" s="80"/>
      <c r="L57" s="80"/>
      <c r="M57" s="80"/>
      <c r="N57" s="80"/>
      <c r="O57" s="111"/>
      <c r="P57" s="44"/>
      <c r="Q57" s="23"/>
    </row>
    <row r="58" spans="1:17" ht="30" customHeight="1" x14ac:dyDescent="0.25">
      <c r="A58" s="16"/>
      <c r="B58" s="16"/>
      <c r="C58" s="297">
        <v>11</v>
      </c>
      <c r="D58" s="293" t="s">
        <v>158</v>
      </c>
      <c r="E58" s="293"/>
      <c r="F58" s="295" t="s">
        <v>8</v>
      </c>
      <c r="G58" s="302" t="str">
        <f>'Baza wyników'!B16</f>
        <v>–</v>
      </c>
      <c r="H58" s="304" t="s">
        <v>1</v>
      </c>
      <c r="I58" s="217">
        <f>HLOOKUP($F$25,'Baza wyników'!$A$231:$Q$273,Q58,FALSE)</f>
        <v>5</v>
      </c>
      <c r="J58" s="217">
        <f>HLOOKUP($F$25,'Baza wyników'!$A$143:$Q$185,Q58,FALSE)</f>
        <v>25</v>
      </c>
      <c r="K58" s="217">
        <f>HLOOKUP($F$25,'Baza wyników'!$E$2:$Q$53,Q58,FALSE)</f>
        <v>50</v>
      </c>
      <c r="L58" s="217">
        <f>HLOOKUP($F$25,'Baza wyników'!$A$187:$Q$229,Q58,FALSE)</f>
        <v>75</v>
      </c>
      <c r="M58" s="217">
        <f>HLOOKUP($F$25,'Baza wyników'!$A$275:$Q$317,Q58,FALSE)</f>
        <v>95</v>
      </c>
      <c r="N58" s="217">
        <f>HLOOKUP($F$25,'Baza wyników'!$E$55:$Q$97,Q58,FALSE)</f>
        <v>33</v>
      </c>
      <c r="O58" s="218">
        <f>HLOOKUP($F$25,'Baza wyników'!$E$99:$Q$141,Q58,FALSE)</f>
        <v>229</v>
      </c>
      <c r="P58" s="44"/>
      <c r="Q58" s="23">
        <v>15</v>
      </c>
    </row>
    <row r="59" spans="1:17" ht="60" customHeight="1" x14ac:dyDescent="0.25">
      <c r="A59" s="16"/>
      <c r="B59" s="16"/>
      <c r="C59" s="298"/>
      <c r="D59" s="294"/>
      <c r="E59" s="294"/>
      <c r="F59" s="330"/>
      <c r="G59" s="303"/>
      <c r="H59" s="305"/>
      <c r="I59" s="80"/>
      <c r="J59" s="80"/>
      <c r="K59" s="80"/>
      <c r="L59" s="80"/>
      <c r="M59" s="80"/>
      <c r="N59" s="80"/>
      <c r="O59" s="111"/>
      <c r="P59" s="44"/>
      <c r="Q59" s="23"/>
    </row>
    <row r="60" spans="1:17" ht="30" customHeight="1" x14ac:dyDescent="0.25">
      <c r="A60" s="16"/>
      <c r="B60" s="16"/>
      <c r="C60" s="297">
        <v>12</v>
      </c>
      <c r="D60" s="293" t="s">
        <v>125</v>
      </c>
      <c r="E60" s="293"/>
      <c r="F60" s="295" t="s">
        <v>8</v>
      </c>
      <c r="G60" s="302" t="str">
        <f>'Baza wyników'!B17</f>
        <v>–</v>
      </c>
      <c r="H60" s="304" t="s">
        <v>1</v>
      </c>
      <c r="I60" s="217">
        <f>HLOOKUP($F$25,'Baza wyników'!$A$231:$Q$273,Q60,FALSE)</f>
        <v>5</v>
      </c>
      <c r="J60" s="217">
        <f>HLOOKUP($F$25,'Baza wyników'!$A$143:$Q$185,Q60,FALSE)</f>
        <v>25</v>
      </c>
      <c r="K60" s="217">
        <f>HLOOKUP($F$25,'Baza wyników'!$E$2:$Q$53,Q60,FALSE)</f>
        <v>50</v>
      </c>
      <c r="L60" s="217">
        <f>HLOOKUP($F$25,'Baza wyników'!$A$187:$Q$229,Q60,FALSE)</f>
        <v>75</v>
      </c>
      <c r="M60" s="217">
        <f>HLOOKUP($F$25,'Baza wyników'!$A$275:$Q$317,Q60,FALSE)</f>
        <v>95</v>
      </c>
      <c r="N60" s="217">
        <f>HLOOKUP($F$25,'Baza wyników'!$E$55:$Q$97,Q60,FALSE)</f>
        <v>33</v>
      </c>
      <c r="O60" s="218">
        <f>HLOOKUP($F$25,'Baza wyników'!$E$99:$Q$141,Q60,FALSE)</f>
        <v>217</v>
      </c>
      <c r="P60" s="44"/>
      <c r="Q60" s="23">
        <v>16</v>
      </c>
    </row>
    <row r="61" spans="1:17" ht="60" customHeight="1" x14ac:dyDescent="0.25">
      <c r="A61" s="16"/>
      <c r="B61" s="16"/>
      <c r="C61" s="298"/>
      <c r="D61" s="294"/>
      <c r="E61" s="294"/>
      <c r="F61" s="296"/>
      <c r="G61" s="303"/>
      <c r="H61" s="305"/>
      <c r="I61" s="80"/>
      <c r="J61" s="80"/>
      <c r="K61" s="80"/>
      <c r="L61" s="80"/>
      <c r="M61" s="80"/>
      <c r="N61" s="80"/>
      <c r="O61" s="111"/>
      <c r="P61" s="44"/>
      <c r="Q61" s="23"/>
    </row>
    <row r="62" spans="1:17" ht="30" customHeight="1" x14ac:dyDescent="0.25">
      <c r="A62" s="16"/>
      <c r="B62" s="16"/>
      <c r="C62" s="297">
        <v>13</v>
      </c>
      <c r="D62" s="293" t="s">
        <v>190</v>
      </c>
      <c r="E62" s="293"/>
      <c r="F62" s="295" t="s">
        <v>8</v>
      </c>
      <c r="G62" s="302" t="str">
        <f>'Baza wyników'!B18</f>
        <v>–</v>
      </c>
      <c r="H62" s="304" t="s">
        <v>1</v>
      </c>
      <c r="I62" s="217">
        <f>HLOOKUP($F$25,'Baza wyników'!$A$231:$Q$273,Q62,FALSE)</f>
        <v>5</v>
      </c>
      <c r="J62" s="217">
        <f>HLOOKUP($F$25,'Baza wyników'!$A$143:$Q$185,Q62,FALSE)</f>
        <v>25</v>
      </c>
      <c r="K62" s="217">
        <f>HLOOKUP($F$25,'Baza wyników'!$E$2:$Q$53,Q62,FALSE)</f>
        <v>50</v>
      </c>
      <c r="L62" s="217">
        <f>HLOOKUP($F$25,'Baza wyników'!$A$187:$Q$229,Q62,FALSE)</f>
        <v>75</v>
      </c>
      <c r="M62" s="217">
        <f>HLOOKUP($F$25,'Baza wyników'!$A$275:$Q$317,Q62,FALSE)</f>
        <v>95</v>
      </c>
      <c r="N62" s="217">
        <f>HLOOKUP($F$25,'Baza wyników'!$E$55:$Q$97,Q62,FALSE)</f>
        <v>33</v>
      </c>
      <c r="O62" s="218">
        <f>HLOOKUP($F$25,'Baza wyników'!$E$99:$Q$141,Q62,FALSE)</f>
        <v>202</v>
      </c>
      <c r="P62" s="44"/>
      <c r="Q62" s="23">
        <v>17</v>
      </c>
    </row>
    <row r="63" spans="1:17" ht="60" customHeight="1" x14ac:dyDescent="0.25">
      <c r="A63" s="16"/>
      <c r="B63" s="16"/>
      <c r="C63" s="298"/>
      <c r="D63" s="294"/>
      <c r="E63" s="294"/>
      <c r="F63" s="296"/>
      <c r="G63" s="303"/>
      <c r="H63" s="305"/>
      <c r="I63" s="80"/>
      <c r="J63" s="80"/>
      <c r="K63" s="80"/>
      <c r="L63" s="80"/>
      <c r="M63" s="80"/>
      <c r="N63" s="80"/>
      <c r="O63" s="111"/>
      <c r="P63" s="44"/>
      <c r="Q63" s="23"/>
    </row>
    <row r="64" spans="1:17" ht="30" customHeight="1" x14ac:dyDescent="0.25">
      <c r="A64" s="16"/>
      <c r="B64" s="16"/>
      <c r="C64" s="297">
        <v>14</v>
      </c>
      <c r="D64" s="293" t="s">
        <v>159</v>
      </c>
      <c r="E64" s="293"/>
      <c r="F64" s="295" t="s">
        <v>8</v>
      </c>
      <c r="G64" s="338" t="str">
        <f>'Baza wyników'!B19</f>
        <v>–</v>
      </c>
      <c r="H64" s="304" t="s">
        <v>132</v>
      </c>
      <c r="I64" s="225">
        <f>HLOOKUP($F$25,'Baza wyników'!$A$231:$Q$273,Q64,FALSE)</f>
        <v>5</v>
      </c>
      <c r="J64" s="225">
        <f>HLOOKUP($F$25,'Baza wyników'!$A$143:$Q$185,Q64,FALSE)</f>
        <v>25</v>
      </c>
      <c r="K64" s="225">
        <f>HLOOKUP($F$25,'Baza wyników'!$E$2:$Q$53,Q64,FALSE)</f>
        <v>50</v>
      </c>
      <c r="L64" s="225">
        <f>HLOOKUP($F$25,'Baza wyników'!$A$187:$Q$229,Q64,FALSE)</f>
        <v>75</v>
      </c>
      <c r="M64" s="225">
        <f>HLOOKUP($F$25,'Baza wyników'!$A$275:$Q$317,Q64,FALSE)</f>
        <v>95</v>
      </c>
      <c r="N64" s="225">
        <f>HLOOKUP($F$25,'Baza wyników'!$E$55:$Q$97,Q64,FALSE)</f>
        <v>33</v>
      </c>
      <c r="O64" s="218">
        <f>HLOOKUP($F$25,'Baza wyników'!$E$99:$Q$141,Q64,FALSE)</f>
        <v>154</v>
      </c>
      <c r="P64" s="44"/>
      <c r="Q64" s="23">
        <v>18</v>
      </c>
    </row>
    <row r="65" spans="1:17" ht="60" customHeight="1" x14ac:dyDescent="0.25">
      <c r="A65" s="16"/>
      <c r="B65" s="16"/>
      <c r="C65" s="298"/>
      <c r="D65" s="294"/>
      <c r="E65" s="294"/>
      <c r="F65" s="296"/>
      <c r="G65" s="333"/>
      <c r="H65" s="305"/>
      <c r="I65" s="80"/>
      <c r="J65" s="80"/>
      <c r="K65" s="80"/>
      <c r="L65" s="80"/>
      <c r="M65" s="80"/>
      <c r="N65" s="80"/>
      <c r="O65" s="111"/>
      <c r="P65" s="44"/>
      <c r="Q65" s="23"/>
    </row>
    <row r="66" spans="1:17" ht="30" customHeight="1" x14ac:dyDescent="0.25">
      <c r="A66" s="16"/>
      <c r="B66" s="16"/>
      <c r="C66" s="297">
        <v>15</v>
      </c>
      <c r="D66" s="293" t="s">
        <v>161</v>
      </c>
      <c r="E66" s="293"/>
      <c r="F66" s="295" t="s">
        <v>8</v>
      </c>
      <c r="G66" s="338" t="str">
        <f>'Baza wyników'!B20</f>
        <v>–</v>
      </c>
      <c r="H66" s="304" t="s">
        <v>132</v>
      </c>
      <c r="I66" s="225">
        <f>HLOOKUP($F$25,'Baza wyników'!$A$231:$Q$273,Q66,FALSE)</f>
        <v>5</v>
      </c>
      <c r="J66" s="225">
        <f>HLOOKUP($F$25,'Baza wyników'!$A$143:$Q$185,Q66,FALSE)</f>
        <v>25</v>
      </c>
      <c r="K66" s="225">
        <f>HLOOKUP($F$25,'Baza wyników'!$E$2:$Q$53,Q66,FALSE)</f>
        <v>50</v>
      </c>
      <c r="L66" s="225">
        <f>HLOOKUP($F$25,'Baza wyników'!$A$187:$Q$229,Q66,FALSE)</f>
        <v>75</v>
      </c>
      <c r="M66" s="225">
        <f>HLOOKUP($F$25,'Baza wyników'!$A$275:$Q$317,Q66,FALSE)</f>
        <v>95</v>
      </c>
      <c r="N66" s="225">
        <f>HLOOKUP($F$25,'Baza wyników'!$E$55:$Q$97,Q66,FALSE)</f>
        <v>33</v>
      </c>
      <c r="O66" s="218">
        <f>HLOOKUP($F$25,'Baza wyników'!$E$99:$Q$141,Q66,FALSE)</f>
        <v>189</v>
      </c>
      <c r="P66" s="44"/>
      <c r="Q66" s="23">
        <v>19</v>
      </c>
    </row>
    <row r="67" spans="1:17" ht="60" customHeight="1" x14ac:dyDescent="0.25">
      <c r="A67" s="16"/>
      <c r="B67" s="16"/>
      <c r="C67" s="298"/>
      <c r="D67" s="294"/>
      <c r="E67" s="294"/>
      <c r="F67" s="296"/>
      <c r="G67" s="333"/>
      <c r="H67" s="305"/>
      <c r="I67" s="80"/>
      <c r="J67" s="80"/>
      <c r="K67" s="80"/>
      <c r="L67" s="80"/>
      <c r="M67" s="80"/>
      <c r="N67" s="80"/>
      <c r="O67" s="111"/>
      <c r="P67" s="44"/>
      <c r="Q67" s="23"/>
    </row>
    <row r="68" spans="1:17" ht="30" customHeight="1" x14ac:dyDescent="0.25">
      <c r="A68" s="16"/>
      <c r="B68" s="16"/>
      <c r="C68" s="297">
        <v>16</v>
      </c>
      <c r="D68" s="293" t="s">
        <v>160</v>
      </c>
      <c r="E68" s="293"/>
      <c r="F68" s="295" t="s">
        <v>8</v>
      </c>
      <c r="G68" s="338" t="str">
        <f>'Baza wyników'!B21</f>
        <v>–</v>
      </c>
      <c r="H68" s="304" t="s">
        <v>132</v>
      </c>
      <c r="I68" s="225">
        <f>HLOOKUP($F$25,'Baza wyników'!$A$231:$Q$273,Q68,FALSE)</f>
        <v>5</v>
      </c>
      <c r="J68" s="225">
        <f>HLOOKUP($F$25,'Baza wyników'!$A$143:$Q$185,Q68,FALSE)</f>
        <v>25</v>
      </c>
      <c r="K68" s="225">
        <f>HLOOKUP($F$25,'Baza wyników'!$E$2:$Q$53,Q68,FALSE)</f>
        <v>50</v>
      </c>
      <c r="L68" s="225">
        <f>HLOOKUP($F$25,'Baza wyników'!$A$187:$Q$229,Q68,FALSE)</f>
        <v>75</v>
      </c>
      <c r="M68" s="225">
        <f>HLOOKUP($F$25,'Baza wyników'!$A$275:$Q$317,Q68,FALSE)</f>
        <v>95</v>
      </c>
      <c r="N68" s="225">
        <f>HLOOKUP($F$25,'Baza wyników'!$E$55:$Q$97,Q68,FALSE)</f>
        <v>33</v>
      </c>
      <c r="O68" s="218">
        <f>HLOOKUP($F$25,'Baza wyników'!$E$99:$Q$141,Q68,FALSE)</f>
        <v>143</v>
      </c>
      <c r="P68" s="44"/>
      <c r="Q68" s="23">
        <v>20</v>
      </c>
    </row>
    <row r="69" spans="1:17" ht="60" customHeight="1" x14ac:dyDescent="0.25">
      <c r="A69" s="16"/>
      <c r="B69" s="16"/>
      <c r="C69" s="298"/>
      <c r="D69" s="294"/>
      <c r="E69" s="294"/>
      <c r="F69" s="296"/>
      <c r="G69" s="333"/>
      <c r="H69" s="305"/>
      <c r="I69" s="80"/>
      <c r="J69" s="80"/>
      <c r="K69" s="80"/>
      <c r="L69" s="80"/>
      <c r="M69" s="80"/>
      <c r="N69" s="80"/>
      <c r="O69" s="111"/>
      <c r="P69" s="44"/>
      <c r="Q69" s="23"/>
    </row>
    <row r="70" spans="1:17" ht="30" customHeight="1" x14ac:dyDescent="0.25">
      <c r="A70" s="16"/>
      <c r="B70" s="16"/>
      <c r="C70" s="310">
        <v>17</v>
      </c>
      <c r="D70" s="293" t="s">
        <v>162</v>
      </c>
      <c r="E70" s="293"/>
      <c r="F70" s="295" t="s">
        <v>8</v>
      </c>
      <c r="G70" s="338" t="str">
        <f>'Baza wyników'!B22</f>
        <v>–</v>
      </c>
      <c r="H70" s="304" t="s">
        <v>132</v>
      </c>
      <c r="I70" s="225">
        <f>HLOOKUP($F$25,'Baza wyników'!$A$231:$Q$273,Q70,FALSE)</f>
        <v>5</v>
      </c>
      <c r="J70" s="225">
        <f>HLOOKUP($F$25,'Baza wyników'!$A$143:$Q$185,Q70,FALSE)</f>
        <v>25</v>
      </c>
      <c r="K70" s="225">
        <f>HLOOKUP($F$25,'Baza wyników'!$E$2:$Q$53,Q70,FALSE)</f>
        <v>50</v>
      </c>
      <c r="L70" s="225">
        <f>HLOOKUP($F$25,'Baza wyników'!$A$187:$Q$229,Q70,FALSE)</f>
        <v>75</v>
      </c>
      <c r="M70" s="225">
        <f>HLOOKUP($F$25,'Baza wyników'!$A$275:$Q$317,Q70,FALSE)</f>
        <v>95</v>
      </c>
      <c r="N70" s="225">
        <f>HLOOKUP($F$25,'Baza wyników'!$E$55:$Q$97,Q70,FALSE)</f>
        <v>33</v>
      </c>
      <c r="O70" s="218">
        <f>HLOOKUP($F$25,'Baza wyników'!$E$99:$Q$141,Q70,FALSE)</f>
        <v>113</v>
      </c>
      <c r="P70" s="44"/>
      <c r="Q70" s="23">
        <v>21</v>
      </c>
    </row>
    <row r="71" spans="1:17" ht="60" customHeight="1" x14ac:dyDescent="0.25">
      <c r="A71" s="16"/>
      <c r="B71" s="16"/>
      <c r="C71" s="297"/>
      <c r="D71" s="294"/>
      <c r="E71" s="294"/>
      <c r="F71" s="296"/>
      <c r="G71" s="333"/>
      <c r="H71" s="305"/>
      <c r="I71" s="80"/>
      <c r="J71" s="80"/>
      <c r="K71" s="80"/>
      <c r="L71" s="80"/>
      <c r="M71" s="80"/>
      <c r="N71" s="80"/>
      <c r="O71" s="111"/>
      <c r="P71" s="44"/>
      <c r="Q71" s="23"/>
    </row>
    <row r="72" spans="1:17" ht="45" customHeight="1" x14ac:dyDescent="0.25">
      <c r="A72" s="16"/>
      <c r="B72" s="16"/>
      <c r="C72" s="291" t="s">
        <v>31</v>
      </c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Q72" s="23"/>
    </row>
    <row r="73" spans="1:17" ht="30" customHeight="1" x14ac:dyDescent="0.25">
      <c r="A73" s="16"/>
      <c r="B73" s="16"/>
      <c r="C73" s="297">
        <v>18</v>
      </c>
      <c r="D73" s="294" t="s">
        <v>163</v>
      </c>
      <c r="E73" s="294"/>
      <c r="F73" s="296" t="s">
        <v>8</v>
      </c>
      <c r="G73" s="303" t="str">
        <f>'Baza wyników'!B23</f>
        <v>–</v>
      </c>
      <c r="H73" s="305" t="s">
        <v>132</v>
      </c>
      <c r="I73" s="215">
        <f>HLOOKUP($F$25,'Baza wyników'!$A$231:$Q$273,Q73,FALSE)</f>
        <v>5</v>
      </c>
      <c r="J73" s="215">
        <f>HLOOKUP($F$25,'Baza wyników'!$A$143:$Q$185,Q73,FALSE)</f>
        <v>25</v>
      </c>
      <c r="K73" s="215">
        <f>HLOOKUP($F$25,'Baza wyników'!$E$2:$Q$53,Q73,FALSE)</f>
        <v>50</v>
      </c>
      <c r="L73" s="215">
        <f>HLOOKUP($F$25,'Baza wyników'!$A$187:$Q$229,Q73,FALSE)</f>
        <v>75</v>
      </c>
      <c r="M73" s="215">
        <f>HLOOKUP($F$25,'Baza wyników'!$A$275:$Q$317,Q73,FALSE)</f>
        <v>95</v>
      </c>
      <c r="N73" s="215">
        <f>HLOOKUP($F$25,'Baza wyników'!$E$55:$Q$97,Q73,FALSE)</f>
        <v>33</v>
      </c>
      <c r="O73" s="216">
        <f>HLOOKUP($F$25,'Baza wyników'!$E$99:$Q$141,Q73,FALSE)</f>
        <v>202</v>
      </c>
      <c r="P73" s="61"/>
      <c r="Q73" s="23">
        <v>22</v>
      </c>
    </row>
    <row r="74" spans="1:17" ht="60" customHeight="1" x14ac:dyDescent="0.25">
      <c r="A74" s="16"/>
      <c r="B74" s="16"/>
      <c r="C74" s="298"/>
      <c r="D74" s="294"/>
      <c r="E74" s="294"/>
      <c r="F74" s="330"/>
      <c r="G74" s="303"/>
      <c r="H74" s="305"/>
      <c r="I74" s="80"/>
      <c r="J74" s="80"/>
      <c r="K74" s="80"/>
      <c r="L74" s="80"/>
      <c r="M74" s="80"/>
      <c r="N74" s="80"/>
      <c r="O74" s="111"/>
      <c r="P74" s="61"/>
      <c r="Q74" s="23"/>
    </row>
    <row r="75" spans="1:17" ht="30" customHeight="1" x14ac:dyDescent="0.25">
      <c r="A75" s="16"/>
      <c r="B75" s="16"/>
      <c r="C75" s="310">
        <v>19</v>
      </c>
      <c r="D75" s="293" t="s">
        <v>184</v>
      </c>
      <c r="E75" s="293"/>
      <c r="F75" s="309" t="s">
        <v>8</v>
      </c>
      <c r="G75" s="302" t="str">
        <f>'Baza wyników'!B24</f>
        <v>–</v>
      </c>
      <c r="H75" s="304" t="s">
        <v>132</v>
      </c>
      <c r="I75" s="217">
        <f>HLOOKUP($F$25,'Baza wyników'!$A$231:$Q$273,Q75,FALSE)</f>
        <v>5</v>
      </c>
      <c r="J75" s="217">
        <f>HLOOKUP($F$25,'Baza wyników'!$A$143:$Q$185,Q75,FALSE)</f>
        <v>25</v>
      </c>
      <c r="K75" s="217">
        <f>HLOOKUP($F$25,'Baza wyników'!$E$2:$Q$53,Q75,FALSE)</f>
        <v>50</v>
      </c>
      <c r="L75" s="217">
        <f>HLOOKUP($F$25,'Baza wyników'!$A$187:$Q$229,Q75,FALSE)</f>
        <v>75</v>
      </c>
      <c r="M75" s="217">
        <f>HLOOKUP($F$25,'Baza wyników'!$A$275:$Q$317,Q75,FALSE)</f>
        <v>95</v>
      </c>
      <c r="N75" s="217">
        <f>HLOOKUP($F$25,'Baza wyników'!$E$55:$Q$97,Q75,FALSE)</f>
        <v>33</v>
      </c>
      <c r="O75" s="218">
        <f>HLOOKUP($F$25,'Baza wyników'!$E$99:$Q$141,Q75,FALSE)</f>
        <v>209</v>
      </c>
      <c r="P75" s="61"/>
      <c r="Q75" s="23">
        <v>23</v>
      </c>
    </row>
    <row r="76" spans="1:17" ht="60" customHeight="1" x14ac:dyDescent="0.25">
      <c r="A76" s="16"/>
      <c r="B76" s="16"/>
      <c r="C76" s="298"/>
      <c r="D76" s="294"/>
      <c r="E76" s="294"/>
      <c r="F76" s="300"/>
      <c r="G76" s="303"/>
      <c r="H76" s="305"/>
      <c r="I76" s="80"/>
      <c r="J76" s="80"/>
      <c r="K76" s="80"/>
      <c r="L76" s="80"/>
      <c r="M76" s="80"/>
      <c r="N76" s="80"/>
      <c r="O76" s="111"/>
      <c r="P76" s="61"/>
      <c r="Q76" s="23"/>
    </row>
    <row r="77" spans="1:17" ht="30" customHeight="1" x14ac:dyDescent="0.25">
      <c r="A77" s="16"/>
      <c r="B77" s="16"/>
      <c r="C77" s="310">
        <v>20</v>
      </c>
      <c r="D77" s="293" t="s">
        <v>164</v>
      </c>
      <c r="E77" s="293"/>
      <c r="F77" s="295" t="s">
        <v>8</v>
      </c>
      <c r="G77" s="302" t="str">
        <f>'Baza wyników'!B25</f>
        <v>–</v>
      </c>
      <c r="H77" s="304" t="s">
        <v>132</v>
      </c>
      <c r="I77" s="217">
        <f>HLOOKUP($F$25,'Baza wyników'!$A$231:$Q$273,Q77,FALSE)</f>
        <v>5</v>
      </c>
      <c r="J77" s="217">
        <f>HLOOKUP($F$25,'Baza wyników'!$A$143:$Q$185,Q77,FALSE)</f>
        <v>25</v>
      </c>
      <c r="K77" s="217">
        <f>HLOOKUP($F$25,'Baza wyników'!$E$2:$Q$53,Q77,FALSE)</f>
        <v>50</v>
      </c>
      <c r="L77" s="217">
        <f>HLOOKUP($F$25,'Baza wyników'!$A$187:$Q$229,Q77,FALSE)</f>
        <v>75</v>
      </c>
      <c r="M77" s="217">
        <f>HLOOKUP($F$25,'Baza wyników'!$A$275:$Q$317,Q77,FALSE)</f>
        <v>95</v>
      </c>
      <c r="N77" s="217">
        <f>HLOOKUP($F$25,'Baza wyników'!$E$55:$Q$97,Q77,FALSE)</f>
        <v>33</v>
      </c>
      <c r="O77" s="218">
        <f>HLOOKUP($F$25,'Baza wyników'!$E$99:$Q$141,Q77,FALSE)</f>
        <v>194</v>
      </c>
      <c r="P77" s="61"/>
      <c r="Q77" s="23">
        <v>24</v>
      </c>
    </row>
    <row r="78" spans="1:17" ht="60" customHeight="1" x14ac:dyDescent="0.25">
      <c r="A78" s="16"/>
      <c r="B78" s="16"/>
      <c r="C78" s="298"/>
      <c r="D78" s="294"/>
      <c r="E78" s="294"/>
      <c r="F78" s="296"/>
      <c r="G78" s="303"/>
      <c r="H78" s="305"/>
      <c r="I78" s="80"/>
      <c r="J78" s="80"/>
      <c r="K78" s="80"/>
      <c r="L78" s="80"/>
      <c r="M78" s="80"/>
      <c r="N78" s="80"/>
      <c r="O78" s="111"/>
      <c r="P78" s="61"/>
      <c r="Q78" s="23"/>
    </row>
    <row r="79" spans="1:17" ht="30" customHeight="1" x14ac:dyDescent="0.25">
      <c r="A79" s="16"/>
      <c r="B79" s="16"/>
      <c r="C79" s="310">
        <v>21</v>
      </c>
      <c r="D79" s="293" t="s">
        <v>165</v>
      </c>
      <c r="E79" s="293"/>
      <c r="F79" s="309" t="s">
        <v>8</v>
      </c>
      <c r="G79" s="306" t="str">
        <f>'Baza wyników'!B26</f>
        <v>–</v>
      </c>
      <c r="H79" s="304" t="s">
        <v>132</v>
      </c>
      <c r="I79" s="226">
        <f>HLOOKUP($F$25,'Baza wyników'!$A$231:$Q$273,Q79,FALSE)</f>
        <v>5</v>
      </c>
      <c r="J79" s="226">
        <f>HLOOKUP($F$25,'Baza wyników'!$A$143:$Q$185,Q79,FALSE)</f>
        <v>25</v>
      </c>
      <c r="K79" s="226">
        <f>HLOOKUP($F$25,'Baza wyników'!$E$2:$Q$53,Q79,FALSE)</f>
        <v>50</v>
      </c>
      <c r="L79" s="226">
        <f>HLOOKUP($F$25,'Baza wyników'!$A$187:$Q$229,Q79,FALSE)</f>
        <v>75</v>
      </c>
      <c r="M79" s="226">
        <f>HLOOKUP($F$25,'Baza wyników'!$A$275:$Q$317,Q79,FALSE)</f>
        <v>95</v>
      </c>
      <c r="N79" s="226">
        <f>HLOOKUP($F$25,'Baza wyników'!$E$55:$Q$97,Q79,FALSE)</f>
        <v>33</v>
      </c>
      <c r="O79" s="218">
        <f>HLOOKUP($F$25,'Baza wyników'!$E$99:$Q$141,Q79,FALSE)</f>
        <v>216</v>
      </c>
      <c r="P79" s="110"/>
      <c r="Q79" s="23">
        <v>25</v>
      </c>
    </row>
    <row r="80" spans="1:17" ht="60" customHeight="1" x14ac:dyDescent="0.25">
      <c r="A80" s="16"/>
      <c r="B80" s="16"/>
      <c r="C80" s="298"/>
      <c r="D80" s="294"/>
      <c r="E80" s="294"/>
      <c r="F80" s="300"/>
      <c r="G80" s="307"/>
      <c r="H80" s="305"/>
      <c r="I80" s="80"/>
      <c r="J80" s="80"/>
      <c r="K80" s="80"/>
      <c r="L80" s="80"/>
      <c r="M80" s="80"/>
      <c r="N80" s="80"/>
      <c r="O80" s="111"/>
      <c r="P80" s="110"/>
      <c r="Q80" s="23"/>
    </row>
    <row r="81" spans="1:17" ht="30" customHeight="1" x14ac:dyDescent="0.25">
      <c r="A81" s="16"/>
      <c r="B81" s="16"/>
      <c r="C81" s="310">
        <v>22</v>
      </c>
      <c r="D81" s="293" t="s">
        <v>166</v>
      </c>
      <c r="E81" s="293"/>
      <c r="F81" s="295" t="s">
        <v>8</v>
      </c>
      <c r="G81" s="302" t="str">
        <f>'Baza wyników'!B27</f>
        <v>–</v>
      </c>
      <c r="H81" s="304" t="s">
        <v>132</v>
      </c>
      <c r="I81" s="217">
        <f>HLOOKUP($F$25,'Baza wyników'!$A$231:$Q$273,Q81,FALSE)</f>
        <v>5</v>
      </c>
      <c r="J81" s="217">
        <f>HLOOKUP($F$25,'Baza wyników'!$A$143:$Q$185,Q81,FALSE)</f>
        <v>25</v>
      </c>
      <c r="K81" s="217">
        <f>HLOOKUP($F$25,'Baza wyników'!$E$2:$Q$53,Q81,FALSE)</f>
        <v>50</v>
      </c>
      <c r="L81" s="217">
        <f>HLOOKUP($F$25,'Baza wyników'!$A$187:$Q$229,Q81,FALSE)</f>
        <v>75</v>
      </c>
      <c r="M81" s="217">
        <f>HLOOKUP($F$25,'Baza wyników'!$A$275:$Q$317,Q81,FALSE)</f>
        <v>95</v>
      </c>
      <c r="N81" s="217">
        <f>HLOOKUP($F$25,'Baza wyników'!$E$55:$Q$97,Q81,FALSE)</f>
        <v>33</v>
      </c>
      <c r="O81" s="218">
        <f>HLOOKUP($F$25,'Baza wyników'!$E$99:$Q$141,Q81,FALSE)</f>
        <v>208</v>
      </c>
      <c r="P81" s="110"/>
      <c r="Q81" s="23">
        <v>26</v>
      </c>
    </row>
    <row r="82" spans="1:17" ht="60" customHeight="1" x14ac:dyDescent="0.25">
      <c r="A82" s="16"/>
      <c r="B82" s="16"/>
      <c r="C82" s="298"/>
      <c r="D82" s="294"/>
      <c r="E82" s="294"/>
      <c r="F82" s="296"/>
      <c r="G82" s="303"/>
      <c r="H82" s="305"/>
      <c r="I82" s="80"/>
      <c r="J82" s="80"/>
      <c r="K82" s="80"/>
      <c r="L82" s="80"/>
      <c r="M82" s="80"/>
      <c r="N82" s="80"/>
      <c r="O82" s="111"/>
      <c r="P82" s="110"/>
      <c r="Q82" s="23"/>
    </row>
    <row r="83" spans="1:17" ht="30" customHeight="1" x14ac:dyDescent="0.25">
      <c r="A83" s="16"/>
      <c r="B83" s="16"/>
      <c r="C83" s="310">
        <v>23</v>
      </c>
      <c r="D83" s="293" t="s">
        <v>167</v>
      </c>
      <c r="E83" s="293"/>
      <c r="F83" s="295" t="s">
        <v>8</v>
      </c>
      <c r="G83" s="302" t="str">
        <f>'Baza wyników'!B28</f>
        <v>–</v>
      </c>
      <c r="H83" s="304" t="s">
        <v>132</v>
      </c>
      <c r="I83" s="217">
        <f>HLOOKUP($F$25,'Baza wyników'!$A$231:$Q$273,Q83,FALSE)</f>
        <v>5</v>
      </c>
      <c r="J83" s="217">
        <f>HLOOKUP($F$25,'Baza wyników'!$A$143:$Q$185,Q83,FALSE)</f>
        <v>25</v>
      </c>
      <c r="K83" s="217">
        <f>HLOOKUP($F$25,'Baza wyników'!$E$2:$Q$53,Q83,FALSE)</f>
        <v>50</v>
      </c>
      <c r="L83" s="217">
        <f>HLOOKUP($F$25,'Baza wyników'!$A$187:$Q$229,Q83,FALSE)</f>
        <v>75</v>
      </c>
      <c r="M83" s="217">
        <f>HLOOKUP($F$25,'Baza wyników'!$A$275:$Q$317,Q83,FALSE)</f>
        <v>95</v>
      </c>
      <c r="N83" s="217">
        <f>HLOOKUP($F$25,'Baza wyników'!$E$55:$Q$97,Q83,FALSE)</f>
        <v>33</v>
      </c>
      <c r="O83" s="218">
        <f>HLOOKUP($F$25,'Baza wyników'!$E$99:$Q$141,Q83,FALSE)</f>
        <v>205</v>
      </c>
      <c r="P83" s="110"/>
      <c r="Q83" s="23">
        <v>27</v>
      </c>
    </row>
    <row r="84" spans="1:17" ht="60" customHeight="1" x14ac:dyDescent="0.25">
      <c r="A84" s="16"/>
      <c r="B84" s="16"/>
      <c r="C84" s="298"/>
      <c r="D84" s="294"/>
      <c r="E84" s="294"/>
      <c r="F84" s="296"/>
      <c r="G84" s="303"/>
      <c r="H84" s="305"/>
      <c r="I84" s="80"/>
      <c r="J84" s="80"/>
      <c r="K84" s="80"/>
      <c r="L84" s="80"/>
      <c r="M84" s="80"/>
      <c r="N84" s="80"/>
      <c r="O84" s="111"/>
      <c r="P84" s="110"/>
      <c r="Q84" s="23"/>
    </row>
    <row r="85" spans="1:17" ht="30" customHeight="1" x14ac:dyDescent="0.25">
      <c r="A85" s="16"/>
      <c r="B85" s="16"/>
      <c r="C85" s="310">
        <v>24</v>
      </c>
      <c r="D85" s="293" t="s">
        <v>168</v>
      </c>
      <c r="E85" s="293"/>
      <c r="F85" s="295" t="s">
        <v>8</v>
      </c>
      <c r="G85" s="302" t="str">
        <f>'Baza wyników'!B29</f>
        <v>–</v>
      </c>
      <c r="H85" s="304" t="s">
        <v>1</v>
      </c>
      <c r="I85" s="217">
        <f>HLOOKUP($F$25,'Baza wyników'!$A$231:$Q$273,Q85,FALSE)</f>
        <v>5</v>
      </c>
      <c r="J85" s="217">
        <f>HLOOKUP($F$25,'Baza wyników'!$A$143:$Q$185,Q85,FALSE)</f>
        <v>25</v>
      </c>
      <c r="K85" s="217">
        <f>HLOOKUP($F$25,'Baza wyników'!$E$2:$Q$53,Q85,FALSE)</f>
        <v>50</v>
      </c>
      <c r="L85" s="217">
        <f>HLOOKUP($F$25,'Baza wyników'!$A$187:$Q$229,Q85,FALSE)</f>
        <v>75</v>
      </c>
      <c r="M85" s="217">
        <f>HLOOKUP($F$25,'Baza wyników'!$A$275:$Q$317,Q85,FALSE)</f>
        <v>95</v>
      </c>
      <c r="N85" s="217">
        <f>HLOOKUP($F$25,'Baza wyników'!$E$55:$Q$97,Q85,FALSE)</f>
        <v>33</v>
      </c>
      <c r="O85" s="218">
        <f>HLOOKUP($F$25,'Baza wyników'!$E$99:$Q$141,Q85,FALSE)</f>
        <v>204</v>
      </c>
      <c r="P85" s="110"/>
      <c r="Q85" s="23">
        <v>28</v>
      </c>
    </row>
    <row r="86" spans="1:17" ht="60" customHeight="1" x14ac:dyDescent="0.25">
      <c r="A86" s="16"/>
      <c r="B86" s="16"/>
      <c r="C86" s="298"/>
      <c r="D86" s="294"/>
      <c r="E86" s="294"/>
      <c r="F86" s="296"/>
      <c r="G86" s="303"/>
      <c r="H86" s="305"/>
      <c r="I86" s="80"/>
      <c r="J86" s="80"/>
      <c r="K86" s="80"/>
      <c r="L86" s="80"/>
      <c r="M86" s="80"/>
      <c r="N86" s="80"/>
      <c r="O86" s="111"/>
      <c r="P86" s="110"/>
      <c r="Q86" s="23"/>
    </row>
    <row r="87" spans="1:17" ht="30" customHeight="1" x14ac:dyDescent="0.25">
      <c r="A87" s="16"/>
      <c r="B87" s="16"/>
      <c r="C87" s="310">
        <v>25</v>
      </c>
      <c r="D87" s="293" t="s">
        <v>169</v>
      </c>
      <c r="E87" s="293"/>
      <c r="F87" s="309" t="s">
        <v>8</v>
      </c>
      <c r="G87" s="302" t="str">
        <f>'Baza wyników'!B30</f>
        <v>–</v>
      </c>
      <c r="H87" s="304" t="s">
        <v>1</v>
      </c>
      <c r="I87" s="217">
        <f>HLOOKUP($F$25,'Baza wyników'!$A$231:$Q$273,Q87,FALSE)</f>
        <v>5</v>
      </c>
      <c r="J87" s="217">
        <f>HLOOKUP($F$25,'Baza wyników'!$A$143:$Q$185,Q87,FALSE)</f>
        <v>25</v>
      </c>
      <c r="K87" s="217">
        <f>HLOOKUP($F$25,'Baza wyników'!$E$2:$Q$53,Q87,FALSE)</f>
        <v>50</v>
      </c>
      <c r="L87" s="217">
        <f>HLOOKUP($F$25,'Baza wyników'!$A$187:$Q$229,Q87,FALSE)</f>
        <v>75</v>
      </c>
      <c r="M87" s="217">
        <f>HLOOKUP($F$25,'Baza wyników'!$A$275:$Q$317,Q87,FALSE)</f>
        <v>95</v>
      </c>
      <c r="N87" s="217">
        <f>HLOOKUP($F$25,'Baza wyników'!$E$55:$Q$97,Q87,FALSE)</f>
        <v>33</v>
      </c>
      <c r="O87" s="218">
        <f>HLOOKUP($F$25,'Baza wyników'!$E$99:$Q$141,Q87,FALSE)</f>
        <v>207</v>
      </c>
      <c r="P87" s="110"/>
      <c r="Q87" s="23">
        <v>29</v>
      </c>
    </row>
    <row r="88" spans="1:17" ht="60" customHeight="1" x14ac:dyDescent="0.25">
      <c r="A88" s="16"/>
      <c r="B88" s="16"/>
      <c r="C88" s="298"/>
      <c r="D88" s="294"/>
      <c r="E88" s="294"/>
      <c r="F88" s="300"/>
      <c r="G88" s="303"/>
      <c r="H88" s="305"/>
      <c r="I88" s="80"/>
      <c r="J88" s="80"/>
      <c r="K88" s="80"/>
      <c r="L88" s="80"/>
      <c r="M88" s="80"/>
      <c r="N88" s="80"/>
      <c r="O88" s="111"/>
      <c r="P88" s="110"/>
      <c r="Q88" s="23"/>
    </row>
    <row r="89" spans="1:17" ht="30" customHeight="1" x14ac:dyDescent="0.25">
      <c r="A89" s="16"/>
      <c r="B89" s="16"/>
      <c r="C89" s="310">
        <v>26</v>
      </c>
      <c r="D89" s="293" t="s">
        <v>170</v>
      </c>
      <c r="E89" s="293"/>
      <c r="F89" s="309" t="s">
        <v>8</v>
      </c>
      <c r="G89" s="302" t="str">
        <f>'Baza wyników'!B31</f>
        <v>–</v>
      </c>
      <c r="H89" s="304" t="s">
        <v>1</v>
      </c>
      <c r="I89" s="217">
        <f>HLOOKUP($F$25,'Baza wyników'!$A$231:$Q$273,Q89,FALSE)</f>
        <v>5</v>
      </c>
      <c r="J89" s="217">
        <f>HLOOKUP($F$25,'Baza wyników'!$A$143:$Q$185,Q89,FALSE)</f>
        <v>25</v>
      </c>
      <c r="K89" s="217">
        <f>HLOOKUP($F$25,'Baza wyników'!$E$2:$Q$53,Q89,FALSE)</f>
        <v>50</v>
      </c>
      <c r="L89" s="217">
        <f>HLOOKUP($F$25,'Baza wyników'!$A$187:$Q$229,Q89,FALSE)</f>
        <v>75</v>
      </c>
      <c r="M89" s="217">
        <f>HLOOKUP($F$25,'Baza wyników'!$A$275:$Q$317,Q89,FALSE)</f>
        <v>95</v>
      </c>
      <c r="N89" s="217">
        <f>HLOOKUP($F$25,'Baza wyników'!$E$55:$Q$97,Q89,FALSE)</f>
        <v>33</v>
      </c>
      <c r="O89" s="218">
        <f>HLOOKUP($F$25,'Baza wyników'!$E$99:$Q$141,Q89,FALSE)</f>
        <v>196</v>
      </c>
      <c r="P89" s="110"/>
      <c r="Q89" s="23">
        <v>30</v>
      </c>
    </row>
    <row r="90" spans="1:17" ht="60" customHeight="1" x14ac:dyDescent="0.25">
      <c r="A90" s="16"/>
      <c r="B90" s="16"/>
      <c r="C90" s="297"/>
      <c r="D90" s="294"/>
      <c r="E90" s="294"/>
      <c r="F90" s="300"/>
      <c r="G90" s="303"/>
      <c r="H90" s="305"/>
      <c r="I90" s="80"/>
      <c r="J90" s="80"/>
      <c r="K90" s="80"/>
      <c r="L90" s="80"/>
      <c r="M90" s="80"/>
      <c r="N90" s="80"/>
      <c r="O90" s="111"/>
      <c r="P90" s="110"/>
      <c r="Q90" s="23"/>
    </row>
    <row r="91" spans="1:17" ht="45" customHeight="1" x14ac:dyDescent="0.25">
      <c r="A91" s="16"/>
      <c r="B91" s="16"/>
      <c r="C91" s="292" t="s">
        <v>34</v>
      </c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Q91" s="23"/>
    </row>
    <row r="92" spans="1:17" ht="30" customHeight="1" x14ac:dyDescent="0.25">
      <c r="A92" s="16"/>
      <c r="B92" s="16"/>
      <c r="C92" s="297">
        <v>27</v>
      </c>
      <c r="D92" s="294" t="s">
        <v>171</v>
      </c>
      <c r="E92" s="294"/>
      <c r="F92" s="300" t="s">
        <v>8</v>
      </c>
      <c r="G92" s="333" t="str">
        <f>'Baza wyników'!B32</f>
        <v>–</v>
      </c>
      <c r="H92" s="305" t="s">
        <v>133</v>
      </c>
      <c r="I92" s="219">
        <f>HLOOKUP($F$25,'Baza wyników'!$A$231:$Q$273,Q92,FALSE)</f>
        <v>5</v>
      </c>
      <c r="J92" s="219">
        <f>HLOOKUP($F$25,'Baza wyników'!$A$143:$Q$185,Q92,FALSE)</f>
        <v>25</v>
      </c>
      <c r="K92" s="219">
        <f>HLOOKUP($F$25,'Baza wyników'!$E$2:$Q$53,Q92,FALSE)</f>
        <v>50</v>
      </c>
      <c r="L92" s="219">
        <f>HLOOKUP($F$25,'Baza wyników'!$A$187:$Q$229,Q92,FALSE)</f>
        <v>75</v>
      </c>
      <c r="M92" s="219">
        <f>HLOOKUP($F$25,'Baza wyników'!$A$275:$Q$317,Q92,FALSE)</f>
        <v>95</v>
      </c>
      <c r="N92" s="219">
        <f>HLOOKUP($F$25,'Baza wyników'!$E$55:$Q$97,Q92,FALSE)</f>
        <v>33</v>
      </c>
      <c r="O92" s="216">
        <f>HLOOKUP($F$25,'Baza wyników'!$E$99:$Q$141,Q92,FALSE)</f>
        <v>145</v>
      </c>
      <c r="P92" s="110"/>
      <c r="Q92" s="81">
        <v>31</v>
      </c>
    </row>
    <row r="93" spans="1:17" ht="60" customHeight="1" x14ac:dyDescent="0.25">
      <c r="A93" s="16"/>
      <c r="B93" s="16"/>
      <c r="C93" s="298"/>
      <c r="D93" s="299"/>
      <c r="E93" s="299"/>
      <c r="F93" s="301"/>
      <c r="G93" s="334"/>
      <c r="H93" s="332"/>
      <c r="I93" s="138"/>
      <c r="J93" s="138"/>
      <c r="K93" s="138"/>
      <c r="L93" s="138"/>
      <c r="M93" s="138"/>
      <c r="N93" s="138"/>
      <c r="O93" s="130"/>
      <c r="P93" s="110"/>
      <c r="Q93" s="81"/>
    </row>
    <row r="94" spans="1:17" ht="30" customHeight="1" x14ac:dyDescent="0.25">
      <c r="A94" s="16"/>
      <c r="B94" s="16"/>
      <c r="C94" s="297">
        <v>28</v>
      </c>
      <c r="D94" s="294" t="s">
        <v>172</v>
      </c>
      <c r="E94" s="294"/>
      <c r="F94" s="296" t="s">
        <v>8</v>
      </c>
      <c r="G94" s="333" t="str">
        <f>'Baza wyników'!B33</f>
        <v>–</v>
      </c>
      <c r="H94" s="305" t="s">
        <v>133</v>
      </c>
      <c r="I94" s="219">
        <f>HLOOKUP($F$25,'Baza wyników'!$A$231:$Q$273,Q94,FALSE)</f>
        <v>5</v>
      </c>
      <c r="J94" s="219">
        <f>HLOOKUP($F$25,'Baza wyników'!$A$143:$Q$185,Q94,FALSE)</f>
        <v>25</v>
      </c>
      <c r="K94" s="219">
        <f>HLOOKUP($F$25,'Baza wyników'!$E$2:$Q$53,Q94,FALSE)</f>
        <v>50</v>
      </c>
      <c r="L94" s="219">
        <f>HLOOKUP($F$25,'Baza wyników'!$A$187:$Q$229,Q94,FALSE)</f>
        <v>75</v>
      </c>
      <c r="M94" s="219">
        <f>HLOOKUP($F$25,'Baza wyników'!$A$275:$Q$317,Q94,FALSE)</f>
        <v>95</v>
      </c>
      <c r="N94" s="219">
        <f>HLOOKUP($F$25,'Baza wyników'!$E$55:$Q$97,Q94,FALSE)</f>
        <v>33</v>
      </c>
      <c r="O94" s="216">
        <f>HLOOKUP($F$25,'Baza wyników'!$E$99:$Q$141,Q94,FALSE)</f>
        <v>136</v>
      </c>
      <c r="P94" s="110"/>
      <c r="Q94" s="81">
        <v>32</v>
      </c>
    </row>
    <row r="95" spans="1:17" ht="60" customHeight="1" x14ac:dyDescent="0.25">
      <c r="A95" s="16"/>
      <c r="B95" s="16"/>
      <c r="C95" s="298"/>
      <c r="D95" s="299"/>
      <c r="E95" s="299"/>
      <c r="F95" s="330"/>
      <c r="G95" s="334"/>
      <c r="H95" s="332"/>
      <c r="I95" s="138"/>
      <c r="J95" s="138"/>
      <c r="K95" s="138"/>
      <c r="L95" s="138"/>
      <c r="M95" s="138"/>
      <c r="N95" s="138"/>
      <c r="O95" s="130"/>
      <c r="P95" s="110"/>
      <c r="Q95" s="81"/>
    </row>
    <row r="96" spans="1:17" ht="30" customHeight="1" x14ac:dyDescent="0.25">
      <c r="A96" s="16"/>
      <c r="B96" s="16"/>
      <c r="C96" s="297">
        <v>29</v>
      </c>
      <c r="D96" s="294" t="s">
        <v>173</v>
      </c>
      <c r="E96" s="294"/>
      <c r="F96" s="296" t="s">
        <v>8</v>
      </c>
      <c r="G96" s="303" t="str">
        <f>'Baza wyników'!B34</f>
        <v>–</v>
      </c>
      <c r="H96" s="305" t="s">
        <v>135</v>
      </c>
      <c r="I96" s="215">
        <f>HLOOKUP($F$25,'Baza wyników'!$A$231:$Q$273,Q96,FALSE)</f>
        <v>5</v>
      </c>
      <c r="J96" s="215">
        <f>HLOOKUP($F$25,'Baza wyników'!$A$143:$Q$185,Q96,FALSE)</f>
        <v>25</v>
      </c>
      <c r="K96" s="215">
        <f>HLOOKUP($F$25,'Baza wyników'!$E$2:$Q$53,Q96,FALSE)</f>
        <v>50</v>
      </c>
      <c r="L96" s="215">
        <f>HLOOKUP($F$25,'Baza wyników'!$A$187:$Q$229,Q96,FALSE)</f>
        <v>75</v>
      </c>
      <c r="M96" s="215">
        <f>HLOOKUP($F$25,'Baza wyników'!$A$275:$Q$317,Q96,FALSE)</f>
        <v>95</v>
      </c>
      <c r="N96" s="215">
        <f>HLOOKUP($F$25,'Baza wyników'!$E$55:$Q$97,Q96,FALSE)</f>
        <v>33</v>
      </c>
      <c r="O96" s="216">
        <f>HLOOKUP($F$25,'Baza wyników'!$E$99:$Q$141,Q96,FALSE)</f>
        <v>207</v>
      </c>
      <c r="P96" s="110"/>
      <c r="Q96" s="81">
        <v>33</v>
      </c>
    </row>
    <row r="97" spans="1:17" ht="60" customHeight="1" x14ac:dyDescent="0.25">
      <c r="A97" s="16"/>
      <c r="B97" s="16"/>
      <c r="C97" s="298"/>
      <c r="D97" s="299"/>
      <c r="E97" s="299"/>
      <c r="F97" s="330"/>
      <c r="G97" s="331"/>
      <c r="H97" s="332"/>
      <c r="I97" s="138"/>
      <c r="J97" s="138"/>
      <c r="K97" s="138"/>
      <c r="L97" s="138"/>
      <c r="M97" s="138"/>
      <c r="N97" s="138"/>
      <c r="O97" s="130"/>
      <c r="P97" s="110"/>
      <c r="Q97" s="81"/>
    </row>
    <row r="98" spans="1:17" ht="30" customHeight="1" x14ac:dyDescent="0.25">
      <c r="A98" s="16"/>
      <c r="B98" s="16"/>
      <c r="C98" s="297">
        <v>30</v>
      </c>
      <c r="D98" s="294" t="s">
        <v>174</v>
      </c>
      <c r="E98" s="294"/>
      <c r="F98" s="296" t="s">
        <v>8</v>
      </c>
      <c r="G98" s="303" t="str">
        <f>'Baza wyników'!B35</f>
        <v>–</v>
      </c>
      <c r="H98" s="305" t="s">
        <v>135</v>
      </c>
      <c r="I98" s="215">
        <f>HLOOKUP($F$25,'Baza wyników'!$A$231:$Q$273,Q98,FALSE)</f>
        <v>5</v>
      </c>
      <c r="J98" s="215">
        <f>HLOOKUP($F$25,'Baza wyników'!$A$143:$Q$185,Q98,FALSE)</f>
        <v>25</v>
      </c>
      <c r="K98" s="215">
        <f>HLOOKUP($F$25,'Baza wyników'!$E$2:$Q$53,Q98,FALSE)</f>
        <v>50</v>
      </c>
      <c r="L98" s="215">
        <f>HLOOKUP($F$25,'Baza wyników'!$A$187:$Q$229,Q98,FALSE)</f>
        <v>75</v>
      </c>
      <c r="M98" s="215">
        <f>HLOOKUP($F$25,'Baza wyników'!$A$275:$Q$317,Q98,FALSE)</f>
        <v>95</v>
      </c>
      <c r="N98" s="215">
        <f>HLOOKUP($F$25,'Baza wyników'!$E$55:$Q$97,Q98,FALSE)</f>
        <v>33</v>
      </c>
      <c r="O98" s="216">
        <f>HLOOKUP($F$25,'Baza wyników'!$E$99:$Q$141,Q98,FALSE)</f>
        <v>195</v>
      </c>
      <c r="P98" s="110"/>
      <c r="Q98" s="81">
        <v>34</v>
      </c>
    </row>
    <row r="99" spans="1:17" ht="60" customHeight="1" x14ac:dyDescent="0.25">
      <c r="A99" s="16"/>
      <c r="B99" s="16"/>
      <c r="C99" s="298"/>
      <c r="D99" s="299"/>
      <c r="E99" s="299"/>
      <c r="F99" s="330"/>
      <c r="G99" s="331"/>
      <c r="H99" s="332"/>
      <c r="I99" s="138"/>
      <c r="J99" s="138"/>
      <c r="K99" s="138"/>
      <c r="L99" s="138"/>
      <c r="M99" s="138"/>
      <c r="N99" s="138"/>
      <c r="O99" s="130"/>
      <c r="P99" s="110"/>
      <c r="Q99" s="81"/>
    </row>
    <row r="100" spans="1:17" ht="30" customHeight="1" x14ac:dyDescent="0.25">
      <c r="A100" s="16"/>
      <c r="B100" s="16"/>
      <c r="C100" s="297">
        <v>31</v>
      </c>
      <c r="D100" s="294" t="s">
        <v>175</v>
      </c>
      <c r="E100" s="294"/>
      <c r="F100" s="296" t="s">
        <v>8</v>
      </c>
      <c r="G100" s="303" t="str">
        <f>'Baza wyników'!B36</f>
        <v>–</v>
      </c>
      <c r="H100" s="305" t="s">
        <v>134</v>
      </c>
      <c r="I100" s="215">
        <f>HLOOKUP($F$25,'Baza wyników'!$A$231:$Q$273,Q100,FALSE)</f>
        <v>5</v>
      </c>
      <c r="J100" s="215">
        <f>HLOOKUP($F$25,'Baza wyników'!$A$143:$Q$185,Q100,FALSE)</f>
        <v>25</v>
      </c>
      <c r="K100" s="215">
        <f>HLOOKUP($F$25,'Baza wyników'!$E$2:$Q$53,Q100,FALSE)</f>
        <v>50</v>
      </c>
      <c r="L100" s="215">
        <f>HLOOKUP($F$25,'Baza wyników'!$A$187:$Q$229,Q100,FALSE)</f>
        <v>75</v>
      </c>
      <c r="M100" s="215">
        <f>HLOOKUP($F$25,'Baza wyników'!$A$275:$Q$317,Q100,FALSE)</f>
        <v>95</v>
      </c>
      <c r="N100" s="215">
        <f>HLOOKUP($F$25,'Baza wyników'!$E$55:$Q$97,Q100,FALSE)</f>
        <v>33</v>
      </c>
      <c r="O100" s="216">
        <f>HLOOKUP($F$25,'Baza wyników'!$E$99:$Q$141,Q100,FALSE)</f>
        <v>213</v>
      </c>
      <c r="P100" s="110"/>
      <c r="Q100" s="81">
        <v>35</v>
      </c>
    </row>
    <row r="101" spans="1:17" ht="60" customHeight="1" x14ac:dyDescent="0.25">
      <c r="A101" s="16"/>
      <c r="B101" s="16"/>
      <c r="C101" s="297"/>
      <c r="D101" s="294"/>
      <c r="E101" s="294"/>
      <c r="F101" s="296"/>
      <c r="G101" s="303"/>
      <c r="H101" s="305"/>
      <c r="I101" s="109"/>
      <c r="J101" s="109"/>
      <c r="K101" s="109"/>
      <c r="L101" s="109"/>
      <c r="M101" s="109"/>
      <c r="N101" s="109"/>
      <c r="O101" s="111"/>
      <c r="P101" s="110"/>
      <c r="Q101" s="81"/>
    </row>
    <row r="102" spans="1:17" ht="45" customHeight="1" x14ac:dyDescent="0.25">
      <c r="A102" s="16"/>
      <c r="B102" s="16"/>
      <c r="C102" s="291" t="s">
        <v>75</v>
      </c>
      <c r="D102" s="291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Q102" s="23"/>
    </row>
    <row r="103" spans="1:17" ht="30" customHeight="1" x14ac:dyDescent="0.25">
      <c r="A103" s="16"/>
      <c r="B103" s="16"/>
      <c r="C103" s="297">
        <v>32</v>
      </c>
      <c r="D103" s="294" t="s">
        <v>129</v>
      </c>
      <c r="E103" s="294"/>
      <c r="F103" s="296" t="s">
        <v>8</v>
      </c>
      <c r="G103" s="333" t="str">
        <f>'Baza wyników'!B37</f>
        <v>–</v>
      </c>
      <c r="H103" s="305" t="s">
        <v>133</v>
      </c>
      <c r="I103" s="219">
        <f>HLOOKUP($F$25,'Baza wyników'!$A$231:$Q$273,Q103,FALSE)</f>
        <v>5</v>
      </c>
      <c r="J103" s="219">
        <f>HLOOKUP($F$25,'Baza wyników'!$A$143:$Q$185,Q103,FALSE)</f>
        <v>25</v>
      </c>
      <c r="K103" s="219">
        <f>HLOOKUP($F$25,'Baza wyników'!$E$2:$Q$53,Q103,FALSE)</f>
        <v>50</v>
      </c>
      <c r="L103" s="219">
        <f>HLOOKUP($F$25,'Baza wyników'!$A$187:$Q$229,Q103,FALSE)</f>
        <v>75</v>
      </c>
      <c r="M103" s="219">
        <f>HLOOKUP($F$25,'Baza wyników'!$A$275:$Q$317,Q103,FALSE)</f>
        <v>95</v>
      </c>
      <c r="N103" s="219">
        <f>HLOOKUP($F$25,'Baza wyników'!$E$55:$Q$97,Q103,FALSE)</f>
        <v>33</v>
      </c>
      <c r="O103" s="216">
        <f>HLOOKUP($F$25,'Baza wyników'!$E$99:$Q$141,Q103,FALSE)</f>
        <v>148</v>
      </c>
      <c r="P103" s="110"/>
      <c r="Q103" s="81">
        <v>36</v>
      </c>
    </row>
    <row r="104" spans="1:17" ht="60" customHeight="1" x14ac:dyDescent="0.25">
      <c r="A104" s="16"/>
      <c r="B104" s="16"/>
      <c r="C104" s="298"/>
      <c r="D104" s="299"/>
      <c r="E104" s="299"/>
      <c r="F104" s="330"/>
      <c r="G104" s="334"/>
      <c r="H104" s="332"/>
      <c r="I104" s="138"/>
      <c r="J104" s="138"/>
      <c r="K104" s="138"/>
      <c r="L104" s="138"/>
      <c r="M104" s="138"/>
      <c r="N104" s="138"/>
      <c r="O104" s="130"/>
      <c r="P104" s="110"/>
      <c r="Q104" s="81"/>
    </row>
    <row r="105" spans="1:17" ht="30" customHeight="1" x14ac:dyDescent="0.25">
      <c r="A105" s="16"/>
      <c r="B105" s="16"/>
      <c r="C105" s="297">
        <v>33</v>
      </c>
      <c r="D105" s="294" t="s">
        <v>130</v>
      </c>
      <c r="E105" s="294"/>
      <c r="F105" s="296" t="s">
        <v>8</v>
      </c>
      <c r="G105" s="333" t="str">
        <f>'Baza wyników'!B38</f>
        <v>–</v>
      </c>
      <c r="H105" s="305" t="s">
        <v>133</v>
      </c>
      <c r="I105" s="219">
        <f>HLOOKUP($F$25,'Baza wyników'!$A$231:$Q$273,Q105,FALSE)</f>
        <v>5</v>
      </c>
      <c r="J105" s="219">
        <f>HLOOKUP($F$25,'Baza wyników'!$A$143:$Q$185,Q105,FALSE)</f>
        <v>25</v>
      </c>
      <c r="K105" s="219">
        <f>HLOOKUP($F$25,'Baza wyników'!$E$2:$Q$53,Q105,FALSE)</f>
        <v>50</v>
      </c>
      <c r="L105" s="219">
        <f>HLOOKUP($F$25,'Baza wyników'!$A$187:$Q$229,Q105,FALSE)</f>
        <v>75</v>
      </c>
      <c r="M105" s="219">
        <f>HLOOKUP($F$25,'Baza wyników'!$A$275:$Q$317,Q105,FALSE)</f>
        <v>95</v>
      </c>
      <c r="N105" s="219">
        <f>HLOOKUP($F$25,'Baza wyników'!$E$55:$Q$97,Q105,FALSE)</f>
        <v>33</v>
      </c>
      <c r="O105" s="216">
        <f>HLOOKUP($F$25,'Baza wyników'!$E$99:$Q$141,Q105,FALSE)</f>
        <v>164</v>
      </c>
      <c r="P105" s="110"/>
      <c r="Q105" s="81">
        <v>37</v>
      </c>
    </row>
    <row r="106" spans="1:17" ht="60" customHeight="1" x14ac:dyDescent="0.25">
      <c r="A106" s="16"/>
      <c r="B106" s="16"/>
      <c r="C106" s="298"/>
      <c r="D106" s="299"/>
      <c r="E106" s="299"/>
      <c r="F106" s="330"/>
      <c r="G106" s="334"/>
      <c r="H106" s="332"/>
      <c r="I106" s="138"/>
      <c r="J106" s="138"/>
      <c r="K106" s="138"/>
      <c r="L106" s="138"/>
      <c r="M106" s="138"/>
      <c r="N106" s="138"/>
      <c r="O106" s="130"/>
      <c r="P106" s="110"/>
      <c r="Q106" s="81"/>
    </row>
    <row r="107" spans="1:17" ht="30" customHeight="1" x14ac:dyDescent="0.25">
      <c r="A107" s="16"/>
      <c r="B107" s="16"/>
      <c r="C107" s="297">
        <v>34</v>
      </c>
      <c r="D107" s="294" t="s">
        <v>176</v>
      </c>
      <c r="E107" s="294"/>
      <c r="F107" s="296" t="s">
        <v>8</v>
      </c>
      <c r="G107" s="333" t="str">
        <f>'Baza wyników'!B39</f>
        <v>–</v>
      </c>
      <c r="H107" s="305" t="s">
        <v>133</v>
      </c>
      <c r="I107" s="215">
        <f>HLOOKUP($F$25,'Baza wyników'!$A$231:$Q$273,Q107,FALSE)</f>
        <v>5</v>
      </c>
      <c r="J107" s="215">
        <f>HLOOKUP($F$25,'Baza wyników'!$A$143:$Q$185,Q107,FALSE)</f>
        <v>25</v>
      </c>
      <c r="K107" s="215">
        <f>HLOOKUP($F$25,'Baza wyników'!$E$2:$Q$53,Q107,FALSE)</f>
        <v>50</v>
      </c>
      <c r="L107" s="215">
        <f>HLOOKUP($F$25,'Baza wyników'!$A$187:$Q$229,Q107,FALSE)</f>
        <v>75</v>
      </c>
      <c r="M107" s="215">
        <f>HLOOKUP($F$25,'Baza wyników'!$A$275:$Q$317,Q107,FALSE)</f>
        <v>95</v>
      </c>
      <c r="N107" s="215">
        <f>HLOOKUP($F$25,'Baza wyników'!$E$55:$Q$97,Q107,FALSE)</f>
        <v>33</v>
      </c>
      <c r="O107" s="216">
        <f>HLOOKUP($F$25,'Baza wyników'!$E$99:$Q$141,Q107,FALSE)</f>
        <v>144</v>
      </c>
      <c r="P107" s="110"/>
      <c r="Q107" s="81">
        <v>38</v>
      </c>
    </row>
    <row r="108" spans="1:17" ht="60" customHeight="1" x14ac:dyDescent="0.25">
      <c r="A108" s="16"/>
      <c r="B108" s="16"/>
      <c r="C108" s="298"/>
      <c r="D108" s="299"/>
      <c r="E108" s="299"/>
      <c r="F108" s="330"/>
      <c r="G108" s="334"/>
      <c r="H108" s="332"/>
      <c r="I108" s="138"/>
      <c r="J108" s="138"/>
      <c r="K108" s="138"/>
      <c r="L108" s="138"/>
      <c r="M108" s="138"/>
      <c r="N108" s="138"/>
      <c r="O108" s="130"/>
      <c r="P108" s="110"/>
      <c r="Q108" s="81"/>
    </row>
    <row r="109" spans="1:17" ht="30" customHeight="1" x14ac:dyDescent="0.25">
      <c r="A109" s="16"/>
      <c r="B109" s="16"/>
      <c r="C109" s="310">
        <v>35</v>
      </c>
      <c r="D109" s="293" t="s">
        <v>189</v>
      </c>
      <c r="E109" s="293"/>
      <c r="F109" s="295" t="s">
        <v>8</v>
      </c>
      <c r="G109" s="302" t="str">
        <f>'Baza wyników'!B40</f>
        <v>–</v>
      </c>
      <c r="H109" s="304" t="s">
        <v>1</v>
      </c>
      <c r="I109" s="225">
        <f>HLOOKUP($F$25,'Baza wyników'!$A$231:$Q$273,Q109,FALSE)</f>
        <v>5</v>
      </c>
      <c r="J109" s="225">
        <f>HLOOKUP($F$25,'Baza wyników'!$A$143:$Q$185,Q109,FALSE)</f>
        <v>25</v>
      </c>
      <c r="K109" s="225">
        <f>HLOOKUP($F$25,'Baza wyników'!$E$2:$Q$53,Q109,FALSE)</f>
        <v>50</v>
      </c>
      <c r="L109" s="225">
        <f>HLOOKUP($F$25,'Baza wyników'!$A$187:$Q$229,Q109,FALSE)</f>
        <v>75</v>
      </c>
      <c r="M109" s="225">
        <f>HLOOKUP($F$25,'Baza wyników'!$A$275:$Q$317,Q109,FALSE)</f>
        <v>95</v>
      </c>
      <c r="N109" s="225">
        <f>HLOOKUP($F$25,'Baza wyników'!$E$55:$Q$97,Q109,FALSE)</f>
        <v>33</v>
      </c>
      <c r="O109" s="218">
        <f>HLOOKUP($F$25,'Baza wyników'!$E$99:$Q$141,Q109,FALSE)</f>
        <v>146</v>
      </c>
      <c r="P109" s="110"/>
      <c r="Q109" s="81">
        <v>39</v>
      </c>
    </row>
    <row r="110" spans="1:17" ht="60" customHeight="1" x14ac:dyDescent="0.25">
      <c r="A110" s="16"/>
      <c r="B110" s="16"/>
      <c r="C110" s="298"/>
      <c r="D110" s="299"/>
      <c r="E110" s="299"/>
      <c r="F110" s="330"/>
      <c r="G110" s="331"/>
      <c r="H110" s="332"/>
      <c r="I110" s="138"/>
      <c r="J110" s="138"/>
      <c r="K110" s="138"/>
      <c r="L110" s="138"/>
      <c r="M110" s="138"/>
      <c r="N110" s="138"/>
      <c r="O110" s="130"/>
      <c r="P110" s="110"/>
      <c r="Q110" s="81"/>
    </row>
    <row r="111" spans="1:17" ht="30" customHeight="1" x14ac:dyDescent="0.25">
      <c r="A111" s="16"/>
      <c r="B111" s="16"/>
      <c r="C111" s="297">
        <v>36</v>
      </c>
      <c r="D111" s="294" t="s">
        <v>188</v>
      </c>
      <c r="E111" s="294"/>
      <c r="F111" s="296" t="s">
        <v>8</v>
      </c>
      <c r="G111" s="303" t="str">
        <f>'Baza wyników'!B41</f>
        <v>–</v>
      </c>
      <c r="H111" s="305" t="s">
        <v>134</v>
      </c>
      <c r="I111" s="215">
        <f>HLOOKUP($F$25,'Baza wyników'!$A$231:$Q$273,Q111,FALSE)</f>
        <v>5</v>
      </c>
      <c r="J111" s="215">
        <f>HLOOKUP($F$25,'Baza wyników'!$A$143:$Q$185,Q111,FALSE)</f>
        <v>25</v>
      </c>
      <c r="K111" s="215">
        <f>HLOOKUP($F$25,'Baza wyników'!$E$2:$Q$53,Q111,FALSE)</f>
        <v>50</v>
      </c>
      <c r="L111" s="215">
        <f>HLOOKUP($F$25,'Baza wyników'!$A$187:$Q$229,Q111,FALSE)</f>
        <v>75</v>
      </c>
      <c r="M111" s="215">
        <f>HLOOKUP($F$25,'Baza wyników'!$A$275:$Q$317,Q111,FALSE)</f>
        <v>95</v>
      </c>
      <c r="N111" s="215">
        <f>HLOOKUP($F$25,'Baza wyników'!$E$55:$Q$97,Q111,FALSE)</f>
        <v>33</v>
      </c>
      <c r="O111" s="216">
        <f>HLOOKUP($F$25,'Baza wyników'!$E$99:$Q$141,Q111,FALSE)</f>
        <v>144</v>
      </c>
      <c r="P111" s="110"/>
      <c r="Q111" s="81">
        <v>40</v>
      </c>
    </row>
    <row r="112" spans="1:17" ht="60" customHeight="1" x14ac:dyDescent="0.25">
      <c r="A112" s="16"/>
      <c r="B112" s="16"/>
      <c r="C112" s="297"/>
      <c r="D112" s="294"/>
      <c r="E112" s="294"/>
      <c r="F112" s="296"/>
      <c r="G112" s="303"/>
      <c r="H112" s="305"/>
      <c r="I112" s="80"/>
      <c r="J112" s="80"/>
      <c r="K112" s="80"/>
      <c r="L112" s="80"/>
      <c r="M112" s="80"/>
      <c r="N112" s="109"/>
      <c r="O112" s="111"/>
      <c r="P112" s="110"/>
      <c r="Q112" s="81"/>
    </row>
    <row r="113" spans="1:17" ht="45" customHeight="1" x14ac:dyDescent="0.25">
      <c r="A113" s="16"/>
      <c r="B113" s="16"/>
      <c r="C113" s="291" t="s">
        <v>128</v>
      </c>
      <c r="D113" s="291"/>
      <c r="E113" s="291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110"/>
      <c r="Q113" s="81"/>
    </row>
    <row r="114" spans="1:17" ht="30" customHeight="1" x14ac:dyDescent="0.25">
      <c r="A114" s="16"/>
      <c r="B114" s="16"/>
      <c r="C114" s="297">
        <v>37</v>
      </c>
      <c r="D114" s="294" t="s">
        <v>177</v>
      </c>
      <c r="E114" s="294"/>
      <c r="F114" s="296" t="s">
        <v>8</v>
      </c>
      <c r="G114" s="303" t="str">
        <f>'Baza wyników'!B42</f>
        <v>–</v>
      </c>
      <c r="H114" s="305" t="s">
        <v>1</v>
      </c>
      <c r="I114" s="215">
        <f>HLOOKUP($F$25,'Baza wyników'!$A$231:$Q$273,Q114,FALSE)</f>
        <v>5</v>
      </c>
      <c r="J114" s="215">
        <f>HLOOKUP($F$25,'Baza wyników'!$A$143:$Q$185,Q114,FALSE)</f>
        <v>25</v>
      </c>
      <c r="K114" s="215">
        <f>HLOOKUP($F$25,'Baza wyników'!$E$2:$Q$53,Q114,FALSE)</f>
        <v>50</v>
      </c>
      <c r="L114" s="215">
        <f>HLOOKUP($F$25,'Baza wyników'!$A$187:$Q$229,Q114,FALSE)</f>
        <v>75</v>
      </c>
      <c r="M114" s="215">
        <f>HLOOKUP($F$25,'Baza wyników'!$A$275:$Q$317,Q114,FALSE)</f>
        <v>95</v>
      </c>
      <c r="N114" s="215">
        <f>HLOOKUP($F$25,'Baza wyników'!$E$55:$Q$97,Q114,FALSE)</f>
        <v>33</v>
      </c>
      <c r="O114" s="216">
        <f>HLOOKUP($F$25,'Baza wyników'!$E$99:$Q$141,Q114,FALSE)</f>
        <v>208</v>
      </c>
      <c r="P114" s="110"/>
      <c r="Q114" s="81">
        <v>41</v>
      </c>
    </row>
    <row r="115" spans="1:17" ht="60" customHeight="1" x14ac:dyDescent="0.25">
      <c r="A115" s="16"/>
      <c r="B115" s="16"/>
      <c r="C115" s="298"/>
      <c r="D115" s="299"/>
      <c r="E115" s="299"/>
      <c r="F115" s="330"/>
      <c r="G115" s="331"/>
      <c r="H115" s="332"/>
      <c r="I115" s="138"/>
      <c r="J115" s="138"/>
      <c r="K115" s="138"/>
      <c r="L115" s="138"/>
      <c r="M115" s="138"/>
      <c r="N115" s="138"/>
      <c r="O115" s="130"/>
      <c r="P115" s="110"/>
      <c r="Q115" s="81"/>
    </row>
    <row r="116" spans="1:17" ht="30" customHeight="1" x14ac:dyDescent="0.25">
      <c r="A116" s="16"/>
      <c r="B116" s="16"/>
      <c r="C116" s="297">
        <v>38</v>
      </c>
      <c r="D116" s="294" t="s">
        <v>126</v>
      </c>
      <c r="E116" s="294"/>
      <c r="F116" s="300" t="s">
        <v>8</v>
      </c>
      <c r="G116" s="303" t="str">
        <f>'Baza wyników'!B43</f>
        <v>–</v>
      </c>
      <c r="H116" s="305" t="s">
        <v>1</v>
      </c>
      <c r="I116" s="215">
        <f>HLOOKUP($F$25,'Baza wyników'!$A$231:$Q$273,Q116,FALSE)</f>
        <v>5</v>
      </c>
      <c r="J116" s="215">
        <f>HLOOKUP($F$25,'Baza wyników'!$A$143:$Q$185,Q116,FALSE)</f>
        <v>25</v>
      </c>
      <c r="K116" s="215">
        <f>HLOOKUP($F$25,'Baza wyników'!$E$2:$Q$53,Q116,FALSE)</f>
        <v>50</v>
      </c>
      <c r="L116" s="215">
        <f>HLOOKUP($F$25,'Baza wyników'!$A$187:$Q$229,Q116,FALSE)</f>
        <v>75</v>
      </c>
      <c r="M116" s="215">
        <f>HLOOKUP($F$25,'Baza wyników'!$A$275:$Q$317,Q116,FALSE)</f>
        <v>95</v>
      </c>
      <c r="N116" s="215">
        <f>HLOOKUP($F$25,'Baza wyników'!$E$55:$Q$97,Q116,FALSE)</f>
        <v>33</v>
      </c>
      <c r="O116" s="216">
        <f>HLOOKUP($F$25,'Baza wyników'!$E$99:$Q$141,Q116,FALSE)</f>
        <v>233</v>
      </c>
      <c r="P116" s="110"/>
      <c r="Q116" s="81">
        <v>42</v>
      </c>
    </row>
    <row r="117" spans="1:17" ht="60" customHeight="1" x14ac:dyDescent="0.25">
      <c r="A117" s="16"/>
      <c r="B117" s="16"/>
      <c r="C117" s="298"/>
      <c r="D117" s="299"/>
      <c r="E117" s="299"/>
      <c r="F117" s="301"/>
      <c r="G117" s="331"/>
      <c r="H117" s="332"/>
      <c r="I117" s="138"/>
      <c r="J117" s="138"/>
      <c r="K117" s="138"/>
      <c r="L117" s="138"/>
      <c r="M117" s="138"/>
      <c r="N117" s="138"/>
      <c r="O117" s="130"/>
      <c r="P117" s="110"/>
      <c r="Q117" s="81"/>
    </row>
    <row r="118" spans="1:17" ht="30" customHeight="1" x14ac:dyDescent="0.25">
      <c r="A118" s="16"/>
      <c r="B118" s="16"/>
      <c r="C118" s="297">
        <v>39</v>
      </c>
      <c r="D118" s="294" t="s">
        <v>127</v>
      </c>
      <c r="E118" s="294"/>
      <c r="F118" s="296" t="s">
        <v>8</v>
      </c>
      <c r="G118" s="303" t="str">
        <f>'Baza wyników'!B44</f>
        <v>–</v>
      </c>
      <c r="H118" s="305" t="s">
        <v>1</v>
      </c>
      <c r="I118" s="215">
        <f>HLOOKUP($F$25,'Baza wyników'!$A$231:$Q$273,Q118,FALSE)</f>
        <v>5</v>
      </c>
      <c r="J118" s="215">
        <f>HLOOKUP($F$25,'Baza wyników'!$A$143:$Q$185,Q118,FALSE)</f>
        <v>25</v>
      </c>
      <c r="K118" s="215">
        <f>HLOOKUP($F$25,'Baza wyników'!$E$2:$Q$53,Q118,FALSE)</f>
        <v>50</v>
      </c>
      <c r="L118" s="215">
        <f>HLOOKUP($F$25,'Baza wyników'!$A$187:$Q$229,Q118,FALSE)</f>
        <v>75</v>
      </c>
      <c r="M118" s="215">
        <f>HLOOKUP($F$25,'Baza wyników'!$A$275:$Q$317,Q118,FALSE)</f>
        <v>95</v>
      </c>
      <c r="N118" s="215">
        <f>HLOOKUP($F$25,'Baza wyników'!$E$55:$Q$97,Q118,FALSE)</f>
        <v>33</v>
      </c>
      <c r="O118" s="216">
        <f>HLOOKUP($F$25,'Baza wyników'!$E$99:$Q$141,Q118,FALSE)</f>
        <v>233</v>
      </c>
      <c r="P118" s="110"/>
      <c r="Q118" s="81">
        <v>43</v>
      </c>
    </row>
    <row r="119" spans="1:17" ht="60" customHeight="1" x14ac:dyDescent="0.25">
      <c r="A119" s="16"/>
      <c r="B119" s="16"/>
      <c r="C119" s="297"/>
      <c r="D119" s="294"/>
      <c r="E119" s="294"/>
      <c r="F119" s="296"/>
      <c r="G119" s="303"/>
      <c r="H119" s="305"/>
      <c r="I119" s="109"/>
      <c r="J119" s="109"/>
      <c r="K119" s="109"/>
      <c r="L119" s="109"/>
      <c r="M119" s="109"/>
      <c r="N119" s="109"/>
      <c r="O119" s="111"/>
      <c r="P119" s="110"/>
      <c r="Q119" s="81"/>
    </row>
    <row r="120" spans="1:17" ht="45" customHeight="1" x14ac:dyDescent="0.25">
      <c r="A120" s="16"/>
      <c r="B120" s="16"/>
      <c r="C120" s="291" t="s">
        <v>35</v>
      </c>
      <c r="D120" s="291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62"/>
      <c r="Q120" s="23"/>
    </row>
    <row r="121" spans="1:17" ht="30" customHeight="1" x14ac:dyDescent="0.25">
      <c r="A121" s="43"/>
      <c r="B121" s="16"/>
      <c r="C121" s="313">
        <v>40</v>
      </c>
      <c r="D121" s="316" t="s">
        <v>203</v>
      </c>
      <c r="E121" s="316"/>
      <c r="F121" s="321" t="s">
        <v>178</v>
      </c>
      <c r="G121" s="321"/>
      <c r="H121" s="321"/>
      <c r="I121" s="319">
        <f>HLOOKUP($F$25,'Baza wyników'!$E$2:$Q$53,Q121,FALSE)</f>
        <v>0.33</v>
      </c>
      <c r="J121" s="319"/>
      <c r="K121" s="319"/>
      <c r="L121" s="319"/>
      <c r="M121" s="319"/>
      <c r="N121" s="319"/>
      <c r="O121" s="125"/>
      <c r="P121" s="62"/>
      <c r="Q121" s="23">
        <v>44</v>
      </c>
    </row>
    <row r="122" spans="1:17" ht="30" customHeight="1" x14ac:dyDescent="0.25">
      <c r="A122" s="43"/>
      <c r="B122" s="16"/>
      <c r="C122" s="313"/>
      <c r="D122" s="316"/>
      <c r="E122" s="316"/>
      <c r="F122" s="321" t="s">
        <v>179</v>
      </c>
      <c r="G122" s="321"/>
      <c r="H122" s="321"/>
      <c r="I122" s="319">
        <f>HLOOKUP($F$25,'Baza wyników'!$E$2:$Q$53,Q122,FALSE)</f>
        <v>0.33</v>
      </c>
      <c r="J122" s="319"/>
      <c r="K122" s="319"/>
      <c r="L122" s="319"/>
      <c r="M122" s="319"/>
      <c r="N122" s="319"/>
      <c r="O122" s="126"/>
      <c r="P122" s="62"/>
      <c r="Q122" s="23">
        <v>45</v>
      </c>
    </row>
    <row r="123" spans="1:17" ht="30" customHeight="1" x14ac:dyDescent="0.25">
      <c r="A123" s="43"/>
      <c r="B123" s="16"/>
      <c r="C123" s="314"/>
      <c r="D123" s="317"/>
      <c r="E123" s="317"/>
      <c r="F123" s="322" t="s">
        <v>180</v>
      </c>
      <c r="G123" s="322"/>
      <c r="H123" s="322"/>
      <c r="I123" s="320">
        <f>HLOOKUP($F$25,'Baza wyników'!$E$2:$Q$53,Q123,FALSE)</f>
        <v>0.33</v>
      </c>
      <c r="J123" s="320"/>
      <c r="K123" s="320"/>
      <c r="L123" s="320"/>
      <c r="M123" s="320"/>
      <c r="N123" s="320"/>
      <c r="O123" s="127"/>
      <c r="P123" s="62"/>
      <c r="Q123" s="23">
        <v>46</v>
      </c>
    </row>
    <row r="124" spans="1:17" ht="30" customHeight="1" x14ac:dyDescent="0.25">
      <c r="A124" s="43"/>
      <c r="B124" s="16"/>
      <c r="C124" s="312">
        <v>41</v>
      </c>
      <c r="D124" s="315" t="s">
        <v>181</v>
      </c>
      <c r="E124" s="315"/>
      <c r="F124" s="323" t="s">
        <v>2</v>
      </c>
      <c r="G124" s="323"/>
      <c r="H124" s="323"/>
      <c r="I124" s="318">
        <f>HLOOKUP($F$25,'Baza wyników'!$E$2:$Q$53,Q124,FALSE)</f>
        <v>0.33</v>
      </c>
      <c r="J124" s="318"/>
      <c r="K124" s="318"/>
      <c r="L124" s="318"/>
      <c r="M124" s="318"/>
      <c r="N124" s="318"/>
      <c r="O124" s="82"/>
      <c r="P124" s="84"/>
      <c r="Q124" s="23">
        <v>47</v>
      </c>
    </row>
    <row r="125" spans="1:17" ht="30" customHeight="1" x14ac:dyDescent="0.25">
      <c r="A125" s="43"/>
      <c r="B125" s="16"/>
      <c r="C125" s="313"/>
      <c r="D125" s="316"/>
      <c r="E125" s="316"/>
      <c r="F125" s="321" t="s">
        <v>3</v>
      </c>
      <c r="G125" s="321"/>
      <c r="H125" s="321"/>
      <c r="I125" s="319">
        <f>HLOOKUP($F$25,'Baza wyników'!$E$2:$Q$53,Q125,FALSE)</f>
        <v>0.33</v>
      </c>
      <c r="J125" s="319"/>
      <c r="K125" s="319"/>
      <c r="L125" s="319"/>
      <c r="M125" s="319"/>
      <c r="N125" s="319"/>
      <c r="O125" s="81"/>
      <c r="P125" s="84"/>
      <c r="Q125" s="23">
        <v>48</v>
      </c>
    </row>
    <row r="126" spans="1:17" ht="30" customHeight="1" x14ac:dyDescent="0.25">
      <c r="A126" s="43"/>
      <c r="B126" s="16"/>
      <c r="C126" s="314"/>
      <c r="D126" s="317"/>
      <c r="E126" s="317"/>
      <c r="F126" s="322" t="s">
        <v>4</v>
      </c>
      <c r="G126" s="322"/>
      <c r="H126" s="322"/>
      <c r="I126" s="320">
        <f>HLOOKUP($F$25,'Baza wyników'!$E$2:$Q$53,Q126,FALSE)</f>
        <v>0.33</v>
      </c>
      <c r="J126" s="320"/>
      <c r="K126" s="320"/>
      <c r="L126" s="320"/>
      <c r="M126" s="320"/>
      <c r="N126" s="320"/>
      <c r="O126" s="83"/>
      <c r="P126" s="84"/>
      <c r="Q126" s="23">
        <v>49</v>
      </c>
    </row>
    <row r="127" spans="1:17" ht="30" customHeight="1" x14ac:dyDescent="0.25">
      <c r="A127" s="43"/>
      <c r="B127" s="16"/>
      <c r="C127" s="312">
        <v>42</v>
      </c>
      <c r="D127" s="315" t="s">
        <v>182</v>
      </c>
      <c r="E127" s="315"/>
      <c r="F127" s="323" t="s">
        <v>2</v>
      </c>
      <c r="G127" s="323"/>
      <c r="H127" s="323"/>
      <c r="I127" s="318">
        <f>HLOOKUP($F$25,'Baza wyników'!$E$2:$Q$53,Q127,FALSE)</f>
        <v>0.33</v>
      </c>
      <c r="J127" s="318"/>
      <c r="K127" s="318"/>
      <c r="L127" s="318"/>
      <c r="M127" s="318"/>
      <c r="N127" s="318"/>
      <c r="O127" s="82"/>
      <c r="P127" s="84"/>
      <c r="Q127" s="23">
        <v>50</v>
      </c>
    </row>
    <row r="128" spans="1:17" ht="30" customHeight="1" x14ac:dyDescent="0.25">
      <c r="A128" s="43"/>
      <c r="B128" s="16"/>
      <c r="C128" s="313"/>
      <c r="D128" s="316"/>
      <c r="E128" s="316"/>
      <c r="F128" s="321" t="s">
        <v>3</v>
      </c>
      <c r="G128" s="321"/>
      <c r="H128" s="321"/>
      <c r="I128" s="319">
        <f>HLOOKUP($F$25,'Baza wyników'!$E$2:$Q$53,Q128,FALSE)</f>
        <v>0.33</v>
      </c>
      <c r="J128" s="319"/>
      <c r="K128" s="319"/>
      <c r="L128" s="319"/>
      <c r="M128" s="319"/>
      <c r="N128" s="319"/>
      <c r="O128" s="81"/>
      <c r="P128" s="85"/>
      <c r="Q128" s="23">
        <v>51</v>
      </c>
    </row>
    <row r="129" spans="1:17" ht="30" customHeight="1" x14ac:dyDescent="0.25">
      <c r="A129" s="43"/>
      <c r="B129" s="16"/>
      <c r="C129" s="314"/>
      <c r="D129" s="317"/>
      <c r="E129" s="317"/>
      <c r="F129" s="322" t="s">
        <v>4</v>
      </c>
      <c r="G129" s="322"/>
      <c r="H129" s="322"/>
      <c r="I129" s="320">
        <f>HLOOKUP($F$25,'Baza wyników'!$E$2:$Q$53,Q129,FALSE)</f>
        <v>0.33</v>
      </c>
      <c r="J129" s="320"/>
      <c r="K129" s="320"/>
      <c r="L129" s="320"/>
      <c r="M129" s="320"/>
      <c r="N129" s="320"/>
      <c r="O129" s="83"/>
      <c r="P129" s="85"/>
      <c r="Q129" s="23">
        <v>52</v>
      </c>
    </row>
    <row r="130" spans="1:17" ht="15" customHeight="1" x14ac:dyDescent="0.25">
      <c r="A130" s="16"/>
      <c r="B130" s="16"/>
      <c r="C130" s="36"/>
      <c r="D130" s="37"/>
      <c r="E130" s="38"/>
      <c r="F130" s="40"/>
      <c r="G130" s="39"/>
      <c r="H130" s="262"/>
      <c r="I130" s="34"/>
      <c r="J130" s="34"/>
      <c r="K130" s="34"/>
      <c r="L130" s="34"/>
      <c r="M130" s="34"/>
      <c r="N130" s="34"/>
      <c r="O130" s="58"/>
      <c r="P130" s="52"/>
    </row>
  </sheetData>
  <sheetProtection algorithmName="SHA-512" hashValue="GGSS/2AADnT1xEVAPPOryv15EBVrIsjhVeKHArWPsnmgrvnpTQ2ErathyAXQ+dQ5GbYMgwiDRdeDbxwKTs3yfA==" saltValue="0oq+TePBTlCAXHccjj7LhA==" spinCount="100000" sheet="1" formatCells="0" formatColumns="0" formatRows="0" insertColumns="0" insertRows="0" insertHyperlinks="0" deleteColumns="0" deleteRows="0" sort="0" autoFilter="0" pivotTables="0"/>
  <mergeCells count="242">
    <mergeCell ref="H52:H53"/>
    <mergeCell ref="G52:G53"/>
    <mergeCell ref="G85:G86"/>
    <mergeCell ref="H85:H86"/>
    <mergeCell ref="G96:G97"/>
    <mergeCell ref="H96:H97"/>
    <mergeCell ref="G87:G88"/>
    <mergeCell ref="H87:H88"/>
    <mergeCell ref="G89:G90"/>
    <mergeCell ref="H89:H90"/>
    <mergeCell ref="G92:G93"/>
    <mergeCell ref="H92:H93"/>
    <mergeCell ref="G94:G95"/>
    <mergeCell ref="H94:H95"/>
    <mergeCell ref="G64:G65"/>
    <mergeCell ref="H64:H65"/>
    <mergeCell ref="G66:G67"/>
    <mergeCell ref="H66:H67"/>
    <mergeCell ref="G68:G69"/>
    <mergeCell ref="H68:H69"/>
    <mergeCell ref="G70:G71"/>
    <mergeCell ref="H70:H71"/>
    <mergeCell ref="G73:G74"/>
    <mergeCell ref="H73:H74"/>
    <mergeCell ref="G54:G55"/>
    <mergeCell ref="H54:H55"/>
    <mergeCell ref="G56:G57"/>
    <mergeCell ref="H56:H57"/>
    <mergeCell ref="G58:G59"/>
    <mergeCell ref="H58:H59"/>
    <mergeCell ref="G60:G61"/>
    <mergeCell ref="H60:H61"/>
    <mergeCell ref="G62:G63"/>
    <mergeCell ref="H62:H63"/>
    <mergeCell ref="G44:G45"/>
    <mergeCell ref="H44:H45"/>
    <mergeCell ref="G46:G47"/>
    <mergeCell ref="H46:H47"/>
    <mergeCell ref="G48:G49"/>
    <mergeCell ref="H48:H49"/>
    <mergeCell ref="G50:G51"/>
    <mergeCell ref="H50:H51"/>
    <mergeCell ref="C116:C117"/>
    <mergeCell ref="D116:E117"/>
    <mergeCell ref="F116:F117"/>
    <mergeCell ref="H111:H112"/>
    <mergeCell ref="G114:G115"/>
    <mergeCell ref="H114:H115"/>
    <mergeCell ref="C103:C104"/>
    <mergeCell ref="D103:E104"/>
    <mergeCell ref="F103:F104"/>
    <mergeCell ref="C105:C106"/>
    <mergeCell ref="D105:E106"/>
    <mergeCell ref="C109:C110"/>
    <mergeCell ref="D109:E110"/>
    <mergeCell ref="F109:F110"/>
    <mergeCell ref="C111:C112"/>
    <mergeCell ref="D111:E112"/>
    <mergeCell ref="C118:C119"/>
    <mergeCell ref="D118:E119"/>
    <mergeCell ref="F118:F119"/>
    <mergeCell ref="F121:H121"/>
    <mergeCell ref="G116:G117"/>
    <mergeCell ref="H116:H117"/>
    <mergeCell ref="G118:G119"/>
    <mergeCell ref="H118:H119"/>
    <mergeCell ref="G40:G41"/>
    <mergeCell ref="H40:H41"/>
    <mergeCell ref="G42:G43"/>
    <mergeCell ref="H42:H43"/>
    <mergeCell ref="C113:O113"/>
    <mergeCell ref="C102:O102"/>
    <mergeCell ref="C114:C115"/>
    <mergeCell ref="D114:E115"/>
    <mergeCell ref="F114:F115"/>
    <mergeCell ref="G105:G106"/>
    <mergeCell ref="H105:H106"/>
    <mergeCell ref="G107:G108"/>
    <mergeCell ref="H107:H108"/>
    <mergeCell ref="G109:G110"/>
    <mergeCell ref="H109:H110"/>
    <mergeCell ref="G111:G112"/>
    <mergeCell ref="C28:O28"/>
    <mergeCell ref="C38:C39"/>
    <mergeCell ref="D38:E39"/>
    <mergeCell ref="F38:F39"/>
    <mergeCell ref="D36:E37"/>
    <mergeCell ref="D32:E32"/>
    <mergeCell ref="F36:F37"/>
    <mergeCell ref="C36:C37"/>
    <mergeCell ref="G34:G35"/>
    <mergeCell ref="H34:H35"/>
    <mergeCell ref="G36:G37"/>
    <mergeCell ref="H36:H37"/>
    <mergeCell ref="G38:G39"/>
    <mergeCell ref="H38:H39"/>
    <mergeCell ref="F111:F112"/>
    <mergeCell ref="C40:C41"/>
    <mergeCell ref="D40:E41"/>
    <mergeCell ref="F40:F41"/>
    <mergeCell ref="C42:C43"/>
    <mergeCell ref="D42:E43"/>
    <mergeCell ref="F42:F43"/>
    <mergeCell ref="F105:F106"/>
    <mergeCell ref="C107:C108"/>
    <mergeCell ref="D107:E108"/>
    <mergeCell ref="F107:F108"/>
    <mergeCell ref="C75:C76"/>
    <mergeCell ref="C77:C78"/>
    <mergeCell ref="C100:C101"/>
    <mergeCell ref="C98:C99"/>
    <mergeCell ref="C96:C97"/>
    <mergeCell ref="C94:C95"/>
    <mergeCell ref="C50:C51"/>
    <mergeCell ref="D50:E51"/>
    <mergeCell ref="F50:F51"/>
    <mergeCell ref="C54:C55"/>
    <mergeCell ref="D54:E55"/>
    <mergeCell ref="F54:F55"/>
    <mergeCell ref="F60:F61"/>
    <mergeCell ref="G98:G99"/>
    <mergeCell ref="H98:H99"/>
    <mergeCell ref="G100:G101"/>
    <mergeCell ref="H100:H101"/>
    <mergeCell ref="G103:G104"/>
    <mergeCell ref="H103:H104"/>
    <mergeCell ref="D73:E74"/>
    <mergeCell ref="F73:F74"/>
    <mergeCell ref="D87:E88"/>
    <mergeCell ref="D75:E76"/>
    <mergeCell ref="F75:F76"/>
    <mergeCell ref="D100:E101"/>
    <mergeCell ref="F100:F101"/>
    <mergeCell ref="D98:E99"/>
    <mergeCell ref="F98:F99"/>
    <mergeCell ref="D96:E97"/>
    <mergeCell ref="F96:F97"/>
    <mergeCell ref="D94:E95"/>
    <mergeCell ref="F94:F95"/>
    <mergeCell ref="D79:E80"/>
    <mergeCell ref="F79:F80"/>
    <mergeCell ref="H81:H82"/>
    <mergeCell ref="G83:G84"/>
    <mergeCell ref="H83:H84"/>
    <mergeCell ref="D52:E53"/>
    <mergeCell ref="F52:F53"/>
    <mergeCell ref="C60:C61"/>
    <mergeCell ref="D60:E61"/>
    <mergeCell ref="D68:E69"/>
    <mergeCell ref="F68:F69"/>
    <mergeCell ref="C70:C71"/>
    <mergeCell ref="C62:C63"/>
    <mergeCell ref="D62:E63"/>
    <mergeCell ref="F62:F63"/>
    <mergeCell ref="C56:C57"/>
    <mergeCell ref="D56:E57"/>
    <mergeCell ref="F56:F57"/>
    <mergeCell ref="C58:C59"/>
    <mergeCell ref="D58:E59"/>
    <mergeCell ref="F58:F59"/>
    <mergeCell ref="D70:E71"/>
    <mergeCell ref="C81:C82"/>
    <mergeCell ref="D81:E82"/>
    <mergeCell ref="F70:F71"/>
    <mergeCell ref="C64:C65"/>
    <mergeCell ref="D64:E65"/>
    <mergeCell ref="F64:F65"/>
    <mergeCell ref="C66:C67"/>
    <mergeCell ref="D66:E67"/>
    <mergeCell ref="F66:F67"/>
    <mergeCell ref="F127:H127"/>
    <mergeCell ref="F128:H128"/>
    <mergeCell ref="F129:H129"/>
    <mergeCell ref="C23:O23"/>
    <mergeCell ref="C33:O33"/>
    <mergeCell ref="I123:N123"/>
    <mergeCell ref="C34:C35"/>
    <mergeCell ref="D34:E35"/>
    <mergeCell ref="F34:F35"/>
    <mergeCell ref="C89:C90"/>
    <mergeCell ref="D89:E90"/>
    <mergeCell ref="F89:F90"/>
    <mergeCell ref="C87:C88"/>
    <mergeCell ref="C44:C45"/>
    <mergeCell ref="D44:E45"/>
    <mergeCell ref="F44:F45"/>
    <mergeCell ref="C68:C69"/>
    <mergeCell ref="C52:C53"/>
    <mergeCell ref="C46:C47"/>
    <mergeCell ref="D46:E47"/>
    <mergeCell ref="F46:F47"/>
    <mergeCell ref="C48:C49"/>
    <mergeCell ref="D48:E49"/>
    <mergeCell ref="F48:F49"/>
    <mergeCell ref="C85:C86"/>
    <mergeCell ref="D85:E86"/>
    <mergeCell ref="F85:F86"/>
    <mergeCell ref="C73:C74"/>
    <mergeCell ref="F25:K25"/>
    <mergeCell ref="C127:C129"/>
    <mergeCell ref="D127:E129"/>
    <mergeCell ref="C121:C123"/>
    <mergeCell ref="D121:E123"/>
    <mergeCell ref="I127:N127"/>
    <mergeCell ref="I128:N128"/>
    <mergeCell ref="I129:N129"/>
    <mergeCell ref="C124:C126"/>
    <mergeCell ref="D124:E126"/>
    <mergeCell ref="I124:N124"/>
    <mergeCell ref="I125:N125"/>
    <mergeCell ref="I126:N126"/>
    <mergeCell ref="I121:N121"/>
    <mergeCell ref="I122:N122"/>
    <mergeCell ref="F122:H122"/>
    <mergeCell ref="F123:H123"/>
    <mergeCell ref="F124:H124"/>
    <mergeCell ref="F125:H125"/>
    <mergeCell ref="F126:H126"/>
    <mergeCell ref="L25:O25"/>
    <mergeCell ref="C25:D25"/>
    <mergeCell ref="C72:O72"/>
    <mergeCell ref="C91:O91"/>
    <mergeCell ref="C120:O120"/>
    <mergeCell ref="D77:E78"/>
    <mergeCell ref="F77:F78"/>
    <mergeCell ref="C92:C93"/>
    <mergeCell ref="D92:E93"/>
    <mergeCell ref="F92:F93"/>
    <mergeCell ref="G75:G76"/>
    <mergeCell ref="H75:H76"/>
    <mergeCell ref="G77:G78"/>
    <mergeCell ref="H77:H78"/>
    <mergeCell ref="G79:G80"/>
    <mergeCell ref="H79:H80"/>
    <mergeCell ref="G81:G82"/>
    <mergeCell ref="G32:H32"/>
    <mergeCell ref="F87:F88"/>
    <mergeCell ref="C79:C80"/>
    <mergeCell ref="F81:F82"/>
    <mergeCell ref="C83:C84"/>
    <mergeCell ref="D83:E84"/>
    <mergeCell ref="F83:F84"/>
  </mergeCells>
  <conditionalFormatting sqref="I121:N121 I124:N124 I127:N127">
    <cfRule type="dataBar" priority="11">
      <dataBar>
        <cfvo type="num" val="0"/>
        <cfvo type="num" val="1"/>
        <color rgb="FF92D050"/>
      </dataBar>
      <extLst>
        <ext xmlns:x14="http://schemas.microsoft.com/office/spreadsheetml/2009/9/main" uri="{B025F937-C7B1-47D3-B67F-A62EFF666E3E}">
          <x14:id>{9AAD9585-8965-4F34-9560-37FDAB892EAD}</x14:id>
        </ext>
      </extLst>
    </cfRule>
  </conditionalFormatting>
  <conditionalFormatting sqref="I122:N122">
    <cfRule type="dataBar" priority="2">
      <dataBar>
        <cfvo type="num" val="0"/>
        <cfvo type="num" val="1"/>
        <color rgb="FFFFC000"/>
      </dataBar>
      <extLst>
        <ext xmlns:x14="http://schemas.microsoft.com/office/spreadsheetml/2009/9/main" uri="{B025F937-C7B1-47D3-B67F-A62EFF666E3E}">
          <x14:id>{4A45C8FB-6EE7-47A4-9C18-4E6B1C44B899}</x14:id>
        </ext>
      </extLst>
    </cfRule>
  </conditionalFormatting>
  <conditionalFormatting sqref="I123:N123">
    <cfRule type="dataBar" priority="1">
      <dataBar>
        <cfvo type="num" val="0"/>
        <cfvo type="num" val="1"/>
        <color rgb="FFFF0000"/>
      </dataBar>
      <extLst>
        <ext xmlns:x14="http://schemas.microsoft.com/office/spreadsheetml/2009/9/main" uri="{B025F937-C7B1-47D3-B67F-A62EFF666E3E}">
          <x14:id>{4129F1D5-1DB0-4A6D-B990-6FBDBF7C22A6}</x14:id>
        </ext>
      </extLst>
    </cfRule>
  </conditionalFormatting>
  <conditionalFormatting sqref="I125:N125 I128:N128">
    <cfRule type="dataBar" priority="6">
      <dataBar>
        <cfvo type="num" val="0"/>
        <cfvo type="num" val="1"/>
        <color rgb="FFFFC000"/>
      </dataBar>
      <extLst>
        <ext xmlns:x14="http://schemas.microsoft.com/office/spreadsheetml/2009/9/main" uri="{B025F937-C7B1-47D3-B67F-A62EFF666E3E}">
          <x14:id>{9C4F2121-96E8-4DF1-B810-D978088CE8D6}</x14:id>
        </ext>
      </extLst>
    </cfRule>
  </conditionalFormatting>
  <conditionalFormatting sqref="I126:N126 I129:N129">
    <cfRule type="dataBar" priority="4">
      <dataBar>
        <cfvo type="num" val="0"/>
        <cfvo type="num" val="1"/>
        <color rgb="FFFF0000"/>
      </dataBar>
      <extLst>
        <ext xmlns:x14="http://schemas.microsoft.com/office/spreadsheetml/2009/9/main" uri="{B025F937-C7B1-47D3-B67F-A62EFF666E3E}">
          <x14:id>{D02099CE-44EC-4563-9754-D8E6518C2B6F}</x14:id>
        </ext>
      </extLst>
    </cfRule>
  </conditionalFormatting>
  <dataValidations count="2">
    <dataValidation type="list" allowBlank="1" showInputMessage="1" showErrorMessage="1" sqref="F26:F27" xr:uid="{00000000-0002-0000-0400-000000000000}">
      <formula1>#REF!</formula1>
    </dataValidation>
    <dataValidation type="list" allowBlank="1" showErrorMessage="1" promptTitle="qqq" prompt="qqq" sqref="F25:K25" xr:uid="{F74664E7-361B-4DE8-8DB4-6FF3737CAF7E}">
      <formula1>$F$1:$F$13</formula1>
    </dataValidation>
  </dataValidations>
  <hyperlinks>
    <hyperlink ref="F36" location="Definicje!C7:D7" tooltip="Przejdź do definicji wskaźnika." display="definicja" xr:uid="{00000000-0004-0000-0400-000000000000}"/>
    <hyperlink ref="F46" location="Definicje!C9:D9" tooltip="Przejdź do definicji wskaźnika." display="definicja" xr:uid="{00000000-0004-0000-0400-000002000000}"/>
    <hyperlink ref="F34" location="Definicje!C6:D6" tooltip="Przejdź do definicji wskaźnika." display="definicja" xr:uid="{00000000-0004-0000-0400-000003000000}"/>
    <hyperlink ref="F73" location="Definicje!C25:D25" tooltip="Przejdź do definicji wskaźnika." display="definicja" xr:uid="{00000000-0004-0000-0400-000004000000}"/>
    <hyperlink ref="F75" location="Definicje!C26:D26" tooltip="Przejdź do definicji wskaźnika." display="definicja" xr:uid="{00000000-0004-0000-0400-000005000000}"/>
    <hyperlink ref="F62" location="Definicje!C17:D17" tooltip="Przejdź do definicji wskaźnika." display="definicja" xr:uid="{00000000-0004-0000-0400-000006000000}"/>
    <hyperlink ref="F64" location="Definicje!C18:D18" tooltip="Przejdź do definicji wskaźnika." display="definicja" xr:uid="{00000000-0004-0000-0400-000007000000}"/>
    <hyperlink ref="F66" location="Definicje!C19:D19" tooltip="Przejdź do definicji wskaźnika." display="definicja" xr:uid="{00000000-0004-0000-0400-000008000000}"/>
    <hyperlink ref="F68" location="Definicje!C20:D20" tooltip="Przejdź do definicji wskaźnika." display="definicja" xr:uid="{00000000-0004-0000-0400-000009000000}"/>
    <hyperlink ref="F70" location="Definicje!C21:D21" tooltip="Przejdź do definicji wskaźnika." display="definicja" xr:uid="{00000000-0004-0000-0400-00000A000000}"/>
    <hyperlink ref="F48" location="Definicje!C10:D10" tooltip="Przejdź do definicji wskaźnika." display="definicja" xr:uid="{00000000-0004-0000-0400-00000B000000}"/>
    <hyperlink ref="F50" location="Definicje!C11:D11" tooltip="Przejdź do definicji wskaźnika." display="definicja" xr:uid="{00000000-0004-0000-0400-00000C000000}"/>
    <hyperlink ref="F54" location="Definicje!C13:D13" tooltip="Przejdź do definicji wskaźnika." display="definicja" xr:uid="{00000000-0004-0000-0400-00000D000000}"/>
    <hyperlink ref="F52" location="Definicje!C12:D12" tooltip="Przejdź do definicji wskaźnika." display="definicja" xr:uid="{00000000-0004-0000-0400-00000E000000}"/>
    <hyperlink ref="F58" location="Definicje!C15:D15" tooltip="Przejdź do definicji wskaźnika." display="definicja" xr:uid="{00000000-0004-0000-0400-00000F000000}"/>
    <hyperlink ref="F56" location="Definicje!C14:D14" tooltip="Przejdź do definicji wskaźnika." display="definicja" xr:uid="{00000000-0004-0000-0400-000011000000}"/>
    <hyperlink ref="F103" location="Definicje!A52:D52" display="definicja" xr:uid="{00000000-0004-0000-0400-000012000000}"/>
    <hyperlink ref="F105" location="Definicje!A53:D53" display="definicja" xr:uid="{00000000-0004-0000-0400-000013000000}"/>
    <hyperlink ref="F111" location="Definicje!A57:D57" display="definicja" xr:uid="{00000000-0004-0000-0400-000015000000}"/>
    <hyperlink ref="F109" location="Definicje!A56:D56" display="definicja" xr:uid="{00000000-0004-0000-0400-000016000000}"/>
    <hyperlink ref="F77" location="Definicje!C27:D27" tooltip="Przejdź do definicji wskaźnika." display="definicja" xr:uid="{00000000-0004-0000-0400-000018000000}"/>
    <hyperlink ref="F79" location="Definicje!C28:D28" tooltip="Przejdź do definicji wskaźnika." display="definicja" xr:uid="{00000000-0004-0000-0400-000019000000}"/>
    <hyperlink ref="F81:F89" location="Definicje!C29:D29" tooltip="Przejdź do definicji wskaźnika." display="definicja" xr:uid="{00000000-0004-0000-0400-00001B000000}"/>
    <hyperlink ref="F81" location="Definicje!C30:D30" tooltip="Przejdź do definicji wskaźnika." display="definicja" xr:uid="{00000000-0004-0000-0400-00001C000000}"/>
    <hyperlink ref="F83" location="Definicje!C31:D31" tooltip="Przejdź do definicji wskaźnika." display="definicja" xr:uid="{00000000-0004-0000-0400-00001D000000}"/>
    <hyperlink ref="F85" location="Definicje!C32:D32" tooltip="Przejdź do definicji wskaźnika." display="definicja" xr:uid="{00000000-0004-0000-0400-00001E000000}"/>
    <hyperlink ref="F87" location="Definicje!C33:D33" tooltip="Przejdź do definicji wskaźnika." display="definicja" xr:uid="{00000000-0004-0000-0400-00001F000000}"/>
    <hyperlink ref="F89" location="Definicje!C34:D34" tooltip="Przejdź do definicji wskaźnika." display="definicja" xr:uid="{00000000-0004-0000-0400-000020000000}"/>
    <hyperlink ref="F92" location="Definicje!C38:D38" tooltip="Przejdź do definicji wskaźnika." display="definicja" xr:uid="{00000000-0004-0000-0400-000021000000}"/>
    <hyperlink ref="F94:F100" location="Definicje!C38:D38" tooltip="Przejdź do definicji wskaźnika." display="definicja" xr:uid="{00000000-0004-0000-0400-000022000000}"/>
    <hyperlink ref="F94" location="Definicje!C39:D39" tooltip="Przejdź do definicji wskaźnika." display="definicja" xr:uid="{00000000-0004-0000-0400-000023000000}"/>
    <hyperlink ref="F96" location="Definicje!C46:D46" tooltip="Przejdź do definicji wskaźnika." display="definicja" xr:uid="{00000000-0004-0000-0400-00002A000000}"/>
    <hyperlink ref="F98" location="Definicje!C47:D47" tooltip="Przejdź do definicji wskaźnika." display="definicja" xr:uid="{00000000-0004-0000-0400-00002B000000}"/>
    <hyperlink ref="F100" location="Definicje!C48:D48" tooltip="Przejdź do definicji wskaźnika." display="definicja" xr:uid="{00000000-0004-0000-0400-00002C000000}"/>
    <hyperlink ref="F44" location="Definicje!C8:D8" tooltip="Przejdź do definicji wskaźnika." display="definicja" xr:uid="{00000000-0004-0000-0400-000001000000}"/>
    <hyperlink ref="F38" location="Definicje!C7:D7" tooltip="Przejdź do definicji wskaźnika." display="definicja" xr:uid="{D41B9683-21B3-476E-B6CE-2AEC5C1519D6}"/>
    <hyperlink ref="F38:F39" location="Definicje!D8" tooltip="Przejdź do definicji wskaźnika." display="definicja" xr:uid="{CCEAE5FA-09B5-4B4C-AA8D-FF35C788BCEA}"/>
    <hyperlink ref="F40" location="Definicje!C7:D7" tooltip="Przejdź do definicji wskaźnika." display="definicja" xr:uid="{CAB062DC-78D1-42D3-86E0-D63AA31C9EFD}"/>
    <hyperlink ref="F40:F41" location="Definicje!D8" tooltip="Przejdź do definicji wskaźnika." display="definicja" xr:uid="{DFEA98D2-46CD-4762-A261-5C889BB0CED0}"/>
    <hyperlink ref="F42" location="Definicje!C7:D7" tooltip="Przejdź do definicji wskaźnika." display="definicja" xr:uid="{7FB668BD-7273-4634-886D-0C664756DC0E}"/>
    <hyperlink ref="F42:F43" location="Definicje!D8" tooltip="Przejdź do definicji wskaźnika." display="definicja" xr:uid="{76776881-F7F3-41EF-8B5F-B35001BD188C}"/>
    <hyperlink ref="F44:F45" location="Definicje!D9" tooltip="Przejdź do definicji wskaźnika." display="definicja" xr:uid="{2A3AE63A-FBB1-4756-B557-0C9FB0B9FCF4}"/>
    <hyperlink ref="F46:F47" location="Definicje!D10" tooltip="Przejdź do definicji wskaźnika." display="definicja" xr:uid="{5CD584A5-FEA8-4AFF-A9F3-3843844B853E}"/>
    <hyperlink ref="F48:F49" location="Definicje!D11" tooltip="Przejdź do definicji wskaźnika." display="definicja" xr:uid="{6946BDCF-4088-4F09-872B-D437A92FDC63}"/>
    <hyperlink ref="F50:F51" location="Definicje!D12" tooltip="Przejdź do definicji wskaźnika." display="definicja" xr:uid="{A50C43C8-4413-4F58-9E98-6790BAD8E3E9}"/>
    <hyperlink ref="F52" location="Definicje!C13:D13" tooltip="Przejdź do definicji wskaźnika." display="definicja" xr:uid="{BFD22977-4E7B-46FC-98C4-AF5F4B3974A6}"/>
    <hyperlink ref="F54:F55" location="Definicje!D14" tooltip="Przejdź do definicji wskaźnika." display="definicja" xr:uid="{01BC01E4-328A-436C-9E92-BA18CC7F89EA}"/>
    <hyperlink ref="F56:F57" location="Definicje!D15" tooltip="Przejdź do definicji wskaźnika." display="definicja" xr:uid="{16CBC911-1C53-40FF-A029-9D804A7066CC}"/>
    <hyperlink ref="F58" location="Definicje!C16:D16" tooltip="Przejdź do definicji wskaźnika." display="definicja" xr:uid="{4E3DEC7F-A047-4D72-87FD-CE504C095211}"/>
    <hyperlink ref="F61" location="Definicje!C17:D17" tooltip="Przejdź do definicji wskaźnika." display="definicja" xr:uid="{9EA7F35B-9EA4-48EB-95F1-1832F4B6B7B0}"/>
    <hyperlink ref="F62:F63" location="Definicje!D18" tooltip="Przejdź do definicji wskaźnika." display="definicja" xr:uid="{E217A97E-2BE5-4811-8FAE-6A3AB88CEF7C}"/>
    <hyperlink ref="F64:F65" location="Definicje!D19" tooltip="Przejdź do definicji wskaźnika." display="definicja" xr:uid="{3EA9F2E1-173F-4E0B-A826-06F9C8BF79E6}"/>
    <hyperlink ref="F66:F67" location="Definicje!D20" tooltip="Przejdź do definicji wskaźnika." display="definicja" xr:uid="{F6618E35-5F8E-4A5E-91EF-4542A05E52B2}"/>
    <hyperlink ref="F68:F69" location="Definicje!D21" tooltip="Przejdź do definicji wskaźnika." display="definicja" xr:uid="{D3464457-B276-4450-B7BD-93A181E81491}"/>
    <hyperlink ref="F70:F71" location="Definicje!D22" tooltip="Przejdź do definicji wskaźnika." display="definicja" xr:uid="{F9736093-3289-4149-BD61-ABD73A82C919}"/>
    <hyperlink ref="F114" location="Definicje!A52:D52" display="definicja" xr:uid="{BE31CA22-4439-4D7B-A1E9-CC791139C96F}"/>
    <hyperlink ref="F116" location="Definicje!A53:D53" display="definicja" xr:uid="{2E6D4ECC-F53C-48BA-8F7C-4DF27A3BF52C}"/>
    <hyperlink ref="F118" location="Definicje!A54:D54" display="definicja" xr:uid="{A6669185-C22E-44FD-8088-F4723EC10093}"/>
    <hyperlink ref="F114:F115" location="Definicje!D55" tooltip="Przejdź do definicji wskaźnika." display="definicja" xr:uid="{A11E6B2E-65BA-4650-819C-A46DE46B24E1}"/>
    <hyperlink ref="F116:F117" location="Definicje!D56" tooltip="Przejdź do definicji wskaźnika." display="definicja" xr:uid="{2108592B-77A4-4E1C-B5DD-9687B2B8628E}"/>
    <hyperlink ref="F118:F119" location="Definicje!D57" tooltip="Przejdź do definicji wskaźnika." display="definicja" xr:uid="{ED3D9C94-618F-47BF-99F3-519323798F62}"/>
    <hyperlink ref="F73:F74" location="Definicje!D26" tooltip="Przejdź do definicji wskaźnika." display="definicja" xr:uid="{389A3269-CE4C-4D27-85BB-1FC6DF7895EE}"/>
    <hyperlink ref="F75:F76" location="Definicje!D27" tooltip="Przejdź do definicji wskaźnika." display="definicja" xr:uid="{2E66F75F-40CA-4BB8-A25E-0D9D86305441}"/>
    <hyperlink ref="F77:F78" location="Definicje!D28" tooltip="Przejdź do definicji wskaźnika." display="definicja" xr:uid="{F39068F1-B70E-445E-B530-3539588F3FC8}"/>
    <hyperlink ref="F79:F80" location="Definicje!D29" tooltip="Przejdź do definicji wskaźnika." display="definicja" xr:uid="{A4373B6D-DC9F-436C-9D17-D92E43C36CC5}"/>
    <hyperlink ref="F81:F82" location="Definicje!D30" tooltip="Przejdź do definicji wskaźnika." display="definicja" xr:uid="{E0253BE5-4615-44C3-8DD0-932EA14067F4}"/>
    <hyperlink ref="F83:F84" location="Definicje!D31" tooltip="Przejdź do definicji wskaźnika." display="definicja" xr:uid="{3A42E494-7FC9-4AA3-A372-7D998FEEB8CF}"/>
    <hyperlink ref="F85:F86" location="Definicje!D32" tooltip="Przejdź do definicji wskaźnika." display="definicja" xr:uid="{CB31F803-9257-4C1B-9E28-5A1571DA71CA}"/>
    <hyperlink ref="F87:F88" location="Definicje!D33" tooltip="Przejdź do definicji wskaźnika." display="definicja" xr:uid="{BE49A188-C018-489B-ABD3-4361493DD117}"/>
    <hyperlink ref="F89:F90" location="Definicje!D34" tooltip="Przejdź do definicji wskaźnika." display="definicja" xr:uid="{AA2C5B6D-BD1E-44B0-A42F-7486D078F710}"/>
    <hyperlink ref="F92:F93" location="Definicje!D39" tooltip="Przejdź do definicji wskaźnika." display="definicja" xr:uid="{49067169-BE77-44A0-BDE4-E38BEAF1C82B}"/>
    <hyperlink ref="F94:F95" location="Definicje!D40" tooltip="Przejdź do definicji wskaźnika." display="definicja" xr:uid="{03C6E173-DD7E-4F6C-84E7-D3ED98E0EEE0}"/>
    <hyperlink ref="F96:F97" location="Definicje!D41" tooltip="Przejdź do definicji wskaźnika." display="definicja" xr:uid="{55AB7574-6BEB-4028-9736-67F44F7B4E62}"/>
    <hyperlink ref="F98:F99" location="Definicje!D42" tooltip="Przejdź do definicji wskaźnika." display="definicja" xr:uid="{B601FC9D-8C8B-43BD-A83F-C85051E92107}"/>
    <hyperlink ref="F100:F101" location="Definicje!D43" tooltip="Przejdź do definicji wskaźnika." display="definicja" xr:uid="{DC21E842-6D22-4681-A613-A3D5769D847E}"/>
    <hyperlink ref="F103:F104" location="Definicje!D47" tooltip="Przejdź do definicji wskaźnika" display="definicja" xr:uid="{D674515E-4610-435F-BBC2-749484BAF778}"/>
    <hyperlink ref="F105:F106" location="Definicje!D48" tooltip="Przejdź do definicji wskaźnika" display="definicja" xr:uid="{3B1342FC-9E2C-4BE6-89DF-B261AFC82070}"/>
    <hyperlink ref="F109:F110" location="Definicje!D50" tooltip="Przejdź do definicji wskaźnika" display="definicja" xr:uid="{A3CA0B7F-E4F4-4C9F-93CD-A4204F1DC7D6}"/>
    <hyperlink ref="F111:F112" location="Definicje!D51" tooltip="Przejdź do definicji wskaźnika" display="definicja" xr:uid="{BE808427-3DA3-4D8D-9C9B-730714A200FF}"/>
    <hyperlink ref="F107" location="Definicje!A54:D54" display="definicja" xr:uid="{00000000-0004-0000-0400-000014000000}"/>
    <hyperlink ref="F107:F108" location="Definicje!D49" tooltip="Przejdź do definicji wskaźnika" display="definicja" xr:uid="{545FE20F-3F6C-4F64-B22B-B8015426D285}"/>
    <hyperlink ref="F60" location="Definicje!C16:D16" tooltip="Przejdź do definicji wskaźnika." display="definicja" xr:uid="{00000000-0004-0000-0400-000010000000}"/>
    <hyperlink ref="F34:F35" location="Definicje!D6" tooltip="Przejdź do definicji wskaźnika." display="definicja" xr:uid="{DF606197-0207-4EF0-82F5-3DCF68DAFA08}"/>
    <hyperlink ref="F36:F37" location="Definicje!D7" tooltip="Przejdź do definicji wskaźnika." display="definicja" xr:uid="{F641063C-5B2D-4545-93A9-11AF4F582BAD}"/>
    <hyperlink ref="F52:F53" location="Definicje!D13" tooltip="Przejdź do definicji wskaźnika." display="definicja" xr:uid="{1B5A0583-AC87-44CA-9EF5-04E19FB99AEC}"/>
    <hyperlink ref="F58:F59" location="Definicje!D16" tooltip="Przejdź do definicji wskaźnika." display="definicja" xr:uid="{DCEAC580-94A9-4BD8-A015-372214621067}"/>
    <hyperlink ref="F60:F61" location="Definicje!D17" tooltip="Przejdź do definicji wskaźnika." display="definicja" xr:uid="{DD4AF967-94F0-49E8-BE2E-EB09A033438A}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AAD9585-8965-4F34-9560-37FDAB892EAD}">
            <x14:dataBar minLength="0" maxLength="100" gradient="0" direction="leftToRigh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I121:N121 I124:N124 I127:N127</xm:sqref>
        </x14:conditionalFormatting>
        <x14:conditionalFormatting xmlns:xm="http://schemas.microsoft.com/office/excel/2006/main">
          <x14:cfRule type="dataBar" id="{4A45C8FB-6EE7-47A4-9C18-4E6B1C44B899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I122:N122</xm:sqref>
        </x14:conditionalFormatting>
        <x14:conditionalFormatting xmlns:xm="http://schemas.microsoft.com/office/excel/2006/main">
          <x14:cfRule type="dataBar" id="{4129F1D5-1DB0-4A6D-B990-6FBDBF7C22A6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I123:N123</xm:sqref>
        </x14:conditionalFormatting>
        <x14:conditionalFormatting xmlns:xm="http://schemas.microsoft.com/office/excel/2006/main">
          <x14:cfRule type="dataBar" id="{9C4F2121-96E8-4DF1-B810-D978088CE8D6}">
            <x14:dataBar minLength="0" maxLength="100" gradient="0" direction="leftToRigh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I125:N125 I128:N128</xm:sqref>
        </x14:conditionalFormatting>
        <x14:conditionalFormatting xmlns:xm="http://schemas.microsoft.com/office/excel/2006/main">
          <x14:cfRule type="dataBar" id="{D02099CE-44EC-4563-9754-D8E6518C2B6F}">
            <x14:dataBar minLength="0" maxLength="100" gradient="0" direction="leftToRigh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I126:N126 I129:N129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79265-1D07-413D-BFB6-052622D1B45C}">
  <sheetPr codeName="Arkusz7"/>
  <dimension ref="A1:Q83"/>
  <sheetViews>
    <sheetView showGridLines="0" showRowColHeaders="0" zoomScaleNormal="100" workbookViewId="0">
      <pane xSplit="2" ySplit="32" topLeftCell="C33" activePane="bottomRight" state="frozen"/>
      <selection activeCell="A18" sqref="A18"/>
      <selection pane="topRight" activeCell="C18" sqref="C18"/>
      <selection pane="bottomLeft" activeCell="A33" sqref="A33"/>
      <selection pane="bottomRight" activeCell="F25" sqref="F25:K25"/>
    </sheetView>
  </sheetViews>
  <sheetFormatPr defaultColWidth="0" defaultRowHeight="15" zeroHeight="1" outlineLevelRow="1" x14ac:dyDescent="0.25"/>
  <cols>
    <col min="1" max="2" width="1.7109375" style="17" customWidth="1"/>
    <col min="3" max="3" width="5.7109375" style="17" customWidth="1"/>
    <col min="4" max="4" width="20.7109375" style="17" customWidth="1"/>
    <col min="5" max="5" width="30.7109375" style="17" customWidth="1"/>
    <col min="6" max="6" width="10.7109375" style="17" customWidth="1"/>
    <col min="7" max="7" width="5.7109375" style="17" customWidth="1"/>
    <col min="8" max="8" width="10.7109375" style="269" customWidth="1"/>
    <col min="9" max="10" width="15.7109375" style="45" customWidth="1"/>
    <col min="11" max="13" width="15.7109375" style="17" customWidth="1"/>
    <col min="14" max="14" width="15.7109375" style="60" customWidth="1"/>
    <col min="15" max="15" width="15.7109375" style="65" customWidth="1"/>
    <col min="16" max="16" width="5.7109375" style="17" customWidth="1"/>
    <col min="17" max="17" width="5.5703125" style="17" hidden="1" customWidth="1"/>
    <col min="18" max="16384" width="5.5703125" style="17" hidden="1"/>
  </cols>
  <sheetData>
    <row r="1" spans="1:16" ht="15.75" hidden="1" x14ac:dyDescent="0.25">
      <c r="A1" s="16"/>
      <c r="C1" s="18"/>
      <c r="D1" s="19"/>
      <c r="E1" s="20"/>
      <c r="F1" s="17" t="s">
        <v>48</v>
      </c>
      <c r="G1" s="21"/>
      <c r="K1" s="22"/>
      <c r="L1" s="22"/>
      <c r="M1" s="22"/>
      <c r="N1" s="57"/>
      <c r="O1" s="63"/>
      <c r="P1" s="52"/>
    </row>
    <row r="2" spans="1:16" ht="15.75" hidden="1" x14ac:dyDescent="0.25">
      <c r="A2" s="16"/>
      <c r="C2" s="18"/>
      <c r="D2" s="19"/>
      <c r="E2" s="20"/>
      <c r="F2" s="17" t="s">
        <v>87</v>
      </c>
      <c r="G2" s="21"/>
      <c r="K2" s="22"/>
      <c r="L2" s="22"/>
      <c r="M2" s="22"/>
      <c r="N2" s="57"/>
      <c r="O2" s="63"/>
      <c r="P2" s="52"/>
    </row>
    <row r="3" spans="1:16" ht="15.75" hidden="1" x14ac:dyDescent="0.25">
      <c r="A3" s="16"/>
      <c r="C3" s="18"/>
      <c r="D3" s="19"/>
      <c r="E3" s="20"/>
      <c r="F3" s="16" t="s">
        <v>55</v>
      </c>
      <c r="G3" s="21"/>
      <c r="K3" s="22"/>
      <c r="L3" s="22"/>
      <c r="M3" s="22"/>
      <c r="N3" s="57"/>
      <c r="O3" s="63"/>
      <c r="P3" s="52"/>
    </row>
    <row r="4" spans="1:16" ht="15.75" hidden="1" x14ac:dyDescent="0.25">
      <c r="A4" s="16"/>
      <c r="B4" s="24"/>
      <c r="C4" s="25"/>
      <c r="D4" s="26"/>
      <c r="E4" s="24"/>
      <c r="F4" s="16" t="s">
        <v>68</v>
      </c>
      <c r="G4" s="27"/>
      <c r="H4" s="270"/>
      <c r="I4" s="28"/>
      <c r="J4" s="28"/>
      <c r="K4" s="22"/>
      <c r="L4" s="22"/>
      <c r="M4" s="22"/>
      <c r="N4" s="57"/>
      <c r="O4" s="63"/>
      <c r="P4" s="52"/>
    </row>
    <row r="5" spans="1:16" ht="15.75" hidden="1" x14ac:dyDescent="0.25">
      <c r="A5" s="16"/>
      <c r="B5" s="24"/>
      <c r="C5" s="25"/>
      <c r="D5" s="26"/>
      <c r="E5" s="24"/>
      <c r="F5" s="16" t="s">
        <v>69</v>
      </c>
      <c r="G5" s="27"/>
      <c r="H5" s="270"/>
      <c r="I5" s="28"/>
      <c r="J5" s="28"/>
      <c r="K5" s="22"/>
      <c r="L5" s="22"/>
      <c r="M5" s="22"/>
      <c r="N5" s="57"/>
      <c r="O5" s="63"/>
      <c r="P5" s="52"/>
    </row>
    <row r="6" spans="1:16" ht="15.75" hidden="1" x14ac:dyDescent="0.25">
      <c r="A6" s="16"/>
      <c r="B6" s="22"/>
      <c r="C6" s="25"/>
      <c r="D6" s="26"/>
      <c r="E6" s="24"/>
      <c r="F6" s="16" t="s">
        <v>57</v>
      </c>
      <c r="G6" s="27"/>
      <c r="H6" s="270"/>
      <c r="I6" s="28"/>
      <c r="J6" s="28"/>
      <c r="K6" s="22"/>
      <c r="L6" s="22"/>
      <c r="M6" s="22"/>
      <c r="N6" s="57"/>
      <c r="O6" s="63"/>
      <c r="P6" s="52"/>
    </row>
    <row r="7" spans="1:16" hidden="1" x14ac:dyDescent="0.25">
      <c r="A7" s="16"/>
      <c r="B7" s="29"/>
      <c r="C7" s="30"/>
      <c r="D7" s="31"/>
      <c r="E7" s="32"/>
      <c r="F7" s="16" t="s">
        <v>56</v>
      </c>
      <c r="G7" s="33"/>
      <c r="H7" s="271"/>
      <c r="I7" s="35"/>
      <c r="J7" s="35"/>
      <c r="K7" s="16"/>
      <c r="L7" s="16"/>
      <c r="M7" s="16"/>
      <c r="N7" s="58"/>
      <c r="O7" s="63"/>
      <c r="P7" s="52"/>
    </row>
    <row r="8" spans="1:16" hidden="1" x14ac:dyDescent="0.25">
      <c r="A8" s="34"/>
      <c r="B8" s="35"/>
      <c r="C8" s="34"/>
      <c r="D8" s="34"/>
      <c r="E8" s="34"/>
      <c r="F8" s="16" t="s">
        <v>58</v>
      </c>
      <c r="G8" s="34"/>
      <c r="H8" s="261"/>
      <c r="I8" s="34"/>
      <c r="J8" s="34"/>
      <c r="K8" s="34"/>
      <c r="L8" s="34"/>
      <c r="M8" s="34"/>
      <c r="N8" s="59"/>
      <c r="O8" s="64"/>
      <c r="P8" s="45"/>
    </row>
    <row r="9" spans="1:16" hidden="1" x14ac:dyDescent="0.25">
      <c r="A9" s="34"/>
      <c r="B9" s="35"/>
      <c r="C9" s="34"/>
      <c r="D9" s="34"/>
      <c r="E9" s="34"/>
      <c r="F9" s="16" t="s">
        <v>59</v>
      </c>
      <c r="G9" s="34"/>
      <c r="H9" s="261"/>
      <c r="I9" s="34"/>
      <c r="J9" s="34"/>
      <c r="K9" s="34"/>
      <c r="L9" s="34"/>
      <c r="M9" s="34"/>
      <c r="N9" s="59"/>
      <c r="O9" s="64"/>
      <c r="P9" s="45"/>
    </row>
    <row r="10" spans="1:16" hidden="1" x14ac:dyDescent="0.25">
      <c r="A10" s="34"/>
      <c r="B10" s="35"/>
      <c r="C10" s="34"/>
      <c r="D10" s="34"/>
      <c r="E10" s="34"/>
      <c r="F10" s="16" t="s">
        <v>142</v>
      </c>
      <c r="G10" s="34"/>
      <c r="H10" s="261"/>
      <c r="I10" s="34"/>
      <c r="J10" s="34"/>
      <c r="K10" s="34"/>
      <c r="L10" s="34"/>
      <c r="M10" s="34"/>
      <c r="N10" s="59"/>
      <c r="O10" s="64"/>
      <c r="P10" s="45"/>
    </row>
    <row r="11" spans="1:16" hidden="1" x14ac:dyDescent="0.25">
      <c r="A11" s="16"/>
      <c r="B11" s="29"/>
      <c r="C11" s="30"/>
      <c r="D11" s="31"/>
      <c r="E11" s="32"/>
      <c r="F11" s="16" t="s">
        <v>60</v>
      </c>
      <c r="G11" s="33"/>
      <c r="H11" s="271"/>
      <c r="I11" s="35"/>
      <c r="J11" s="35"/>
      <c r="K11" s="16"/>
      <c r="L11" s="16"/>
      <c r="M11" s="16"/>
      <c r="N11" s="58"/>
      <c r="O11" s="63"/>
      <c r="P11" s="52"/>
    </row>
    <row r="12" spans="1:16" hidden="1" x14ac:dyDescent="0.25">
      <c r="A12" s="16"/>
      <c r="B12" s="29"/>
      <c r="C12" s="30"/>
      <c r="D12" s="31"/>
      <c r="E12" s="32"/>
      <c r="F12" s="16" t="s">
        <v>82</v>
      </c>
      <c r="G12" s="33"/>
      <c r="H12" s="271"/>
      <c r="I12" s="35"/>
      <c r="J12" s="35"/>
      <c r="K12" s="16"/>
      <c r="L12" s="16"/>
      <c r="M12" s="16"/>
      <c r="N12" s="58"/>
      <c r="O12" s="63"/>
      <c r="P12" s="52"/>
    </row>
    <row r="13" spans="1:16" hidden="1" x14ac:dyDescent="0.25">
      <c r="A13" s="16"/>
      <c r="B13" s="29"/>
      <c r="C13" s="30"/>
      <c r="D13" s="31"/>
      <c r="E13" s="32"/>
      <c r="F13" s="16" t="s">
        <v>70</v>
      </c>
      <c r="G13" s="33"/>
      <c r="H13" s="271"/>
      <c r="I13" s="35"/>
      <c r="J13" s="35"/>
      <c r="K13" s="16"/>
      <c r="L13" s="16"/>
      <c r="M13" s="16"/>
      <c r="N13" s="58"/>
      <c r="O13" s="63"/>
      <c r="P13" s="52"/>
    </row>
    <row r="14" spans="1:16" hidden="1" x14ac:dyDescent="0.25">
      <c r="A14" s="16"/>
      <c r="B14" s="29"/>
      <c r="C14" s="30"/>
      <c r="D14" s="31"/>
      <c r="E14" s="32"/>
      <c r="F14" s="16"/>
      <c r="G14" s="33"/>
      <c r="H14" s="261"/>
      <c r="I14" s="34"/>
      <c r="J14" s="34"/>
      <c r="K14" s="16"/>
      <c r="L14" s="16"/>
      <c r="M14" s="16"/>
      <c r="N14" s="58"/>
      <c r="O14" s="63"/>
      <c r="P14" s="52"/>
    </row>
    <row r="15" spans="1:16" hidden="1" x14ac:dyDescent="0.25">
      <c r="A15" s="16"/>
      <c r="B15" s="29"/>
      <c r="C15" s="30"/>
      <c r="D15" s="31"/>
      <c r="E15" s="32"/>
      <c r="F15" s="16"/>
      <c r="G15" s="33"/>
      <c r="H15" s="271"/>
      <c r="I15" s="35"/>
      <c r="J15" s="35"/>
      <c r="K15" s="16"/>
      <c r="L15" s="16"/>
      <c r="M15" s="16"/>
      <c r="N15" s="58"/>
      <c r="O15" s="63"/>
      <c r="P15" s="52"/>
    </row>
    <row r="16" spans="1:16" hidden="1" x14ac:dyDescent="0.25">
      <c r="A16" s="16"/>
      <c r="B16" s="16"/>
      <c r="C16" s="36"/>
      <c r="D16" s="37"/>
      <c r="E16" s="38"/>
      <c r="F16" s="16"/>
      <c r="G16" s="39"/>
      <c r="H16" s="261"/>
      <c r="I16" s="34"/>
      <c r="J16" s="34"/>
      <c r="K16" s="16"/>
      <c r="L16" s="16"/>
      <c r="M16" s="16"/>
      <c r="N16" s="58"/>
      <c r="O16" s="63"/>
      <c r="P16" s="52"/>
    </row>
    <row r="17" spans="1:17" ht="15" hidden="1" customHeight="1" x14ac:dyDescent="0.25">
      <c r="A17" s="16"/>
      <c r="B17" s="16"/>
      <c r="C17" s="36"/>
      <c r="D17" s="37"/>
      <c r="E17" s="38"/>
      <c r="F17" s="16"/>
      <c r="G17" s="39"/>
      <c r="H17" s="261"/>
      <c r="I17" s="34"/>
      <c r="J17" s="34"/>
      <c r="K17" s="16"/>
      <c r="L17" s="16"/>
      <c r="M17" s="16"/>
      <c r="N17" s="58"/>
      <c r="O17" s="63"/>
      <c r="P17" s="52"/>
    </row>
    <row r="18" spans="1:17" ht="15" hidden="1" customHeight="1" x14ac:dyDescent="0.25">
      <c r="A18" s="16"/>
      <c r="B18" s="16"/>
      <c r="C18" s="36"/>
      <c r="D18" s="37"/>
      <c r="E18" s="38"/>
      <c r="F18" s="40"/>
      <c r="G18" s="39"/>
      <c r="H18" s="261"/>
      <c r="I18" s="34"/>
      <c r="J18" s="34"/>
      <c r="K18" s="16"/>
      <c r="L18" s="16"/>
      <c r="M18" s="16"/>
      <c r="N18" s="58"/>
      <c r="O18" s="63"/>
      <c r="P18" s="52"/>
    </row>
    <row r="19" spans="1:17" ht="15" hidden="1" customHeight="1" x14ac:dyDescent="0.25">
      <c r="A19" s="16"/>
      <c r="B19" s="16"/>
      <c r="C19" s="36"/>
      <c r="D19" s="37"/>
      <c r="E19" s="38"/>
      <c r="F19" s="40"/>
      <c r="G19" s="39"/>
      <c r="H19" s="261"/>
      <c r="I19" s="34"/>
      <c r="J19" s="34"/>
      <c r="K19" s="16"/>
      <c r="L19" s="16"/>
      <c r="M19" s="16"/>
      <c r="N19" s="58"/>
      <c r="O19" s="63"/>
      <c r="P19" s="52"/>
    </row>
    <row r="20" spans="1:17" ht="15" hidden="1" customHeight="1" x14ac:dyDescent="0.25">
      <c r="A20" s="16"/>
      <c r="B20" s="16"/>
      <c r="C20" s="36"/>
      <c r="D20" s="37"/>
      <c r="E20" s="38"/>
      <c r="F20" s="40"/>
      <c r="G20" s="39"/>
      <c r="H20" s="261"/>
      <c r="I20" s="34"/>
      <c r="J20" s="34"/>
      <c r="K20" s="16"/>
      <c r="L20" s="16"/>
      <c r="M20" s="16"/>
      <c r="N20" s="58"/>
      <c r="O20" s="63"/>
      <c r="P20" s="52"/>
    </row>
    <row r="21" spans="1:17" ht="15" hidden="1" customHeight="1" x14ac:dyDescent="0.25">
      <c r="A21" s="16"/>
      <c r="B21" s="16"/>
      <c r="C21" s="36"/>
      <c r="D21" s="37"/>
      <c r="E21" s="38"/>
      <c r="F21" s="40"/>
      <c r="G21" s="39"/>
      <c r="H21" s="261"/>
      <c r="I21" s="34"/>
      <c r="J21" s="34"/>
      <c r="K21" s="16"/>
      <c r="L21" s="16"/>
      <c r="M21" s="16"/>
      <c r="N21" s="58"/>
      <c r="O21" s="63"/>
      <c r="P21" s="52"/>
    </row>
    <row r="22" spans="1:17" ht="15" hidden="1" customHeight="1" x14ac:dyDescent="0.25">
      <c r="A22" s="16"/>
      <c r="B22" s="16"/>
      <c r="C22" s="36"/>
      <c r="D22" s="37"/>
      <c r="E22" s="38"/>
      <c r="F22" s="40"/>
      <c r="G22" s="39"/>
      <c r="H22" s="261"/>
      <c r="I22" s="34"/>
      <c r="J22" s="34"/>
      <c r="K22" s="16"/>
      <c r="L22" s="16"/>
      <c r="M22" s="16"/>
      <c r="N22" s="58"/>
      <c r="O22" s="63"/>
      <c r="P22" s="52"/>
    </row>
    <row r="23" spans="1:17" ht="50.1" customHeight="1" outlineLevel="1" x14ac:dyDescent="0.25">
      <c r="A23" s="16"/>
      <c r="B23" s="16"/>
      <c r="C23" s="339" t="s">
        <v>85</v>
      </c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1"/>
      <c r="P23" s="52"/>
    </row>
    <row r="24" spans="1:17" ht="5.0999999999999996" customHeight="1" outlineLevel="1" x14ac:dyDescent="0.25">
      <c r="A24" s="16"/>
      <c r="B24" s="16"/>
      <c r="C24" s="182"/>
      <c r="D24" s="183"/>
      <c r="E24" s="183"/>
      <c r="F24" s="183"/>
      <c r="G24" s="183"/>
      <c r="H24" s="272"/>
      <c r="I24" s="183"/>
      <c r="J24" s="183"/>
      <c r="K24" s="183"/>
      <c r="L24" s="183"/>
      <c r="M24" s="183"/>
      <c r="N24" s="183"/>
      <c r="O24" s="184"/>
      <c r="P24" s="52"/>
    </row>
    <row r="25" spans="1:17" ht="50.1" customHeight="1" outlineLevel="1" x14ac:dyDescent="0.25">
      <c r="A25" s="16"/>
      <c r="B25" s="16"/>
      <c r="C25" s="197"/>
      <c r="D25" s="189"/>
      <c r="E25" s="195" t="s">
        <v>19</v>
      </c>
      <c r="F25" s="311" t="s">
        <v>48</v>
      </c>
      <c r="G25" s="311"/>
      <c r="H25" s="311"/>
      <c r="I25" s="311"/>
      <c r="J25" s="311"/>
      <c r="K25" s="311"/>
      <c r="L25" s="288" t="s">
        <v>251</v>
      </c>
      <c r="M25" s="288"/>
      <c r="N25" s="288"/>
      <c r="O25" s="289"/>
      <c r="P25" s="53"/>
    </row>
    <row r="26" spans="1:17" ht="39.950000000000003" customHeight="1" outlineLevel="1" x14ac:dyDescent="0.25">
      <c r="A26" s="16"/>
      <c r="B26" s="16"/>
      <c r="C26" s="188"/>
      <c r="D26" s="189"/>
      <c r="E26" s="190"/>
      <c r="F26" s="191"/>
      <c r="G26" s="191"/>
      <c r="H26" s="264"/>
      <c r="I26" s="191"/>
      <c r="J26" s="191"/>
      <c r="K26" s="198"/>
      <c r="L26" s="198"/>
      <c r="M26" s="198"/>
      <c r="N26" s="192"/>
      <c r="O26" s="199"/>
      <c r="P26" s="53"/>
    </row>
    <row r="27" spans="1:17" x14ac:dyDescent="0.25">
      <c r="C27" s="186"/>
      <c r="D27" s="186"/>
      <c r="E27" s="186"/>
      <c r="F27" s="186"/>
      <c r="G27" s="186"/>
      <c r="H27" s="265"/>
      <c r="I27" s="186"/>
      <c r="J27" s="186"/>
      <c r="K27" s="186"/>
      <c r="L27" s="186"/>
      <c r="M27" s="186"/>
      <c r="N27" s="186"/>
      <c r="O27" s="187"/>
    </row>
    <row r="28" spans="1:17" ht="50.1" customHeight="1" outlineLevel="1" x14ac:dyDescent="0.25">
      <c r="A28" s="39"/>
      <c r="B28" s="16"/>
      <c r="C28" s="335" t="s">
        <v>122</v>
      </c>
      <c r="D28" s="336"/>
      <c r="E28" s="336"/>
      <c r="F28" s="336"/>
      <c r="G28" s="336"/>
      <c r="H28" s="336"/>
      <c r="I28" s="336"/>
      <c r="J28" s="336"/>
      <c r="K28" s="336"/>
      <c r="L28" s="336"/>
      <c r="M28" s="336"/>
      <c r="N28" s="336"/>
      <c r="O28" s="337"/>
      <c r="Q28" s="54"/>
    </row>
    <row r="29" spans="1:17" ht="50.1" customHeight="1" outlineLevel="1" x14ac:dyDescent="0.25">
      <c r="A29" s="39"/>
      <c r="B29" s="16"/>
      <c r="C29" s="169"/>
      <c r="D29" s="170"/>
      <c r="E29" s="170"/>
      <c r="F29" s="170"/>
      <c r="G29" s="170"/>
      <c r="H29" s="266"/>
      <c r="I29" s="170"/>
      <c r="J29" s="170"/>
      <c r="K29" s="170"/>
      <c r="L29" s="170"/>
      <c r="M29" s="170"/>
      <c r="N29" s="170"/>
      <c r="O29" s="171"/>
      <c r="Q29" s="54"/>
    </row>
    <row r="30" spans="1:17" ht="50.1" customHeight="1" outlineLevel="1" x14ac:dyDescent="0.25">
      <c r="A30" s="39"/>
      <c r="B30" s="16"/>
      <c r="C30" s="172"/>
      <c r="D30" s="117"/>
      <c r="E30" s="117"/>
      <c r="F30" s="117"/>
      <c r="G30" s="117"/>
      <c r="H30" s="267"/>
      <c r="I30" s="117"/>
      <c r="J30" s="117"/>
      <c r="K30" s="117"/>
      <c r="L30" s="117"/>
      <c r="M30" s="117"/>
      <c r="N30" s="117"/>
      <c r="O30" s="173"/>
      <c r="Q30" s="54"/>
    </row>
    <row r="31" spans="1:17" ht="50.1" customHeight="1" outlineLevel="1" x14ac:dyDescent="0.25">
      <c r="A31" s="39"/>
      <c r="B31" s="16"/>
      <c r="C31" s="174"/>
      <c r="D31" s="175"/>
      <c r="E31" s="175"/>
      <c r="F31" s="175"/>
      <c r="G31" s="175"/>
      <c r="H31" s="268"/>
      <c r="I31" s="175"/>
      <c r="J31" s="175"/>
      <c r="K31" s="175"/>
      <c r="L31" s="175"/>
      <c r="M31" s="175"/>
      <c r="N31" s="175"/>
      <c r="O31" s="176"/>
      <c r="Q31" s="54"/>
    </row>
    <row r="32" spans="1:17" ht="50.1" customHeight="1" x14ac:dyDescent="0.25">
      <c r="A32" s="39"/>
      <c r="B32"/>
      <c r="C32" s="227" t="s">
        <v>91</v>
      </c>
      <c r="D32" s="342" t="s">
        <v>0</v>
      </c>
      <c r="E32" s="342"/>
      <c r="F32" s="229"/>
      <c r="G32" s="342" t="s">
        <v>250</v>
      </c>
      <c r="H32" s="342"/>
      <c r="I32" s="230" t="s">
        <v>123</v>
      </c>
      <c r="J32" s="231" t="s">
        <v>139</v>
      </c>
      <c r="K32" s="231" t="s">
        <v>131</v>
      </c>
      <c r="L32" s="231" t="s">
        <v>140</v>
      </c>
      <c r="M32" s="230" t="s">
        <v>124</v>
      </c>
      <c r="N32" s="228" t="s">
        <v>141</v>
      </c>
      <c r="O32" s="232" t="s">
        <v>49</v>
      </c>
      <c r="Q32" s="54" t="s">
        <v>9</v>
      </c>
    </row>
    <row r="33" spans="1:17" ht="45" customHeight="1" x14ac:dyDescent="0.25">
      <c r="A33" s="16"/>
      <c r="B33" s="16"/>
      <c r="C33" s="292" t="s">
        <v>33</v>
      </c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52"/>
    </row>
    <row r="34" spans="1:17" ht="30" customHeight="1" x14ac:dyDescent="0.25">
      <c r="A34" s="16"/>
      <c r="B34" s="16"/>
      <c r="C34" s="297">
        <v>1</v>
      </c>
      <c r="D34" s="294" t="s">
        <v>150</v>
      </c>
      <c r="E34" s="294"/>
      <c r="F34" s="296" t="s">
        <v>8</v>
      </c>
      <c r="G34" s="303" t="str">
        <f>'Baza wyników'!C4</f>
        <v>–</v>
      </c>
      <c r="H34" s="305" t="s">
        <v>1</v>
      </c>
      <c r="I34" s="215">
        <f>HLOOKUP($F$25,'Baza wyników'!$R$231:$AD$273,Q34,FALSE)</f>
        <v>5</v>
      </c>
      <c r="J34" s="215">
        <f>HLOOKUP($F$25,'Baza wyników'!$R$143:$AD$185,Q34,FALSE)</f>
        <v>25</v>
      </c>
      <c r="K34" s="215">
        <f>HLOOKUP($F$25,'Baza wyników'!$R$2:$AD$53,Q34,FALSE)</f>
        <v>50</v>
      </c>
      <c r="L34" s="215">
        <f>HLOOKUP($F$25,'Baza wyników'!$R$187:$AD$229,Q34,FALSE)</f>
        <v>75</v>
      </c>
      <c r="M34" s="215">
        <f>HLOOKUP($F$25,'Baza wyników'!$R$275:$AD$317,Q34,FALSE)</f>
        <v>95</v>
      </c>
      <c r="N34" s="215">
        <f>HLOOKUP($F$25,'Baza wyników'!$R$55:$AD$97,Q34,FALSE)</f>
        <v>33</v>
      </c>
      <c r="O34" s="216">
        <f>HLOOKUP($F$25,'Baza wyników'!$R$99:$AD$141,Q34,FALSE)</f>
        <v>209</v>
      </c>
      <c r="P34" s="44"/>
      <c r="Q34" s="23">
        <v>3</v>
      </c>
    </row>
    <row r="35" spans="1:17" ht="60" customHeight="1" x14ac:dyDescent="0.25">
      <c r="A35" s="16"/>
      <c r="B35" s="16"/>
      <c r="C35" s="298"/>
      <c r="D35" s="299"/>
      <c r="E35" s="299"/>
      <c r="F35" s="330"/>
      <c r="G35" s="331"/>
      <c r="H35" s="332"/>
      <c r="I35" s="129"/>
      <c r="J35" s="129"/>
      <c r="K35" s="129"/>
      <c r="L35" s="129"/>
      <c r="M35" s="129"/>
      <c r="N35" s="129"/>
      <c r="O35" s="130"/>
      <c r="P35" s="135"/>
      <c r="Q35" s="23"/>
    </row>
    <row r="36" spans="1:17" ht="30" customHeight="1" x14ac:dyDescent="0.25">
      <c r="A36" s="16"/>
      <c r="B36" s="16"/>
      <c r="C36" s="297">
        <v>2</v>
      </c>
      <c r="D36" s="294" t="s">
        <v>151</v>
      </c>
      <c r="E36" s="294"/>
      <c r="F36" s="296" t="s">
        <v>8</v>
      </c>
      <c r="G36" s="303" t="str">
        <f>'Baza wyników'!C5</f>
        <v>–</v>
      </c>
      <c r="H36" s="305" t="s">
        <v>1</v>
      </c>
      <c r="I36" s="215">
        <f>HLOOKUP($F$25,'Baza wyników'!$R$231:$AD$273,Q36,FALSE)</f>
        <v>5</v>
      </c>
      <c r="J36" s="215">
        <f>HLOOKUP($F$25,'Baza wyników'!$R$143:$AD$185,Q36,FALSE)</f>
        <v>25</v>
      </c>
      <c r="K36" s="215">
        <f>HLOOKUP($F$25,'Baza wyników'!$R$2:$AD$53,Q36,FALSE)</f>
        <v>50</v>
      </c>
      <c r="L36" s="215">
        <f>HLOOKUP($F$25,'Baza wyników'!$R$187:$AD$229,Q36,FALSE)</f>
        <v>75</v>
      </c>
      <c r="M36" s="215">
        <f>HLOOKUP($F$25,'Baza wyników'!$R$275:$AD$317,Q36,FALSE)</f>
        <v>95</v>
      </c>
      <c r="N36" s="215">
        <f>HLOOKUP($F$25,'Baza wyników'!$R$55:$AD$97,Q36,FALSE)</f>
        <v>33</v>
      </c>
      <c r="O36" s="216">
        <f>HLOOKUP($F$25,'Baza wyników'!$R$99:$AD$141,Q36,FALSE)</f>
        <v>216</v>
      </c>
      <c r="P36" s="44"/>
      <c r="Q36" s="23">
        <v>4</v>
      </c>
    </row>
    <row r="37" spans="1:17" ht="60" customHeight="1" x14ac:dyDescent="0.25">
      <c r="A37" s="16"/>
      <c r="B37" s="16"/>
      <c r="C37" s="297"/>
      <c r="D37" s="294"/>
      <c r="E37" s="294"/>
      <c r="F37" s="296"/>
      <c r="G37" s="303"/>
      <c r="H37" s="305"/>
      <c r="I37" s="80"/>
      <c r="J37" s="80"/>
      <c r="K37" s="80"/>
      <c r="L37" s="80"/>
      <c r="M37" s="80"/>
      <c r="N37" s="80"/>
      <c r="O37" s="111"/>
      <c r="P37" s="44"/>
      <c r="Q37" s="23"/>
    </row>
    <row r="38" spans="1:17" ht="30" customHeight="1" x14ac:dyDescent="0.25">
      <c r="A38" s="16"/>
      <c r="B38" s="16"/>
      <c r="C38" s="310" t="s">
        <v>245</v>
      </c>
      <c r="D38" s="293" t="s">
        <v>152</v>
      </c>
      <c r="E38" s="293"/>
      <c r="F38" s="295" t="s">
        <v>8</v>
      </c>
      <c r="G38" s="302" t="str">
        <f>'Baza wyników'!C6</f>
        <v>–</v>
      </c>
      <c r="H38" s="304" t="s">
        <v>1</v>
      </c>
      <c r="I38" s="217">
        <f>HLOOKUP($F$25,'Baza wyników'!$R$231:$AD$273,Q38,FALSE)</f>
        <v>5</v>
      </c>
      <c r="J38" s="217">
        <f>HLOOKUP($F$25,'Baza wyników'!$R$143:$AD$185,Q38,FALSE)</f>
        <v>25</v>
      </c>
      <c r="K38" s="217">
        <f>HLOOKUP($F$25,'Baza wyników'!$R$2:$AD$53,Q38,FALSE)</f>
        <v>50</v>
      </c>
      <c r="L38" s="217">
        <f>HLOOKUP($F$25,'Baza wyników'!$R$187:$AD$229,Q38,FALSE)</f>
        <v>75</v>
      </c>
      <c r="M38" s="217">
        <f>HLOOKUP($F$25,'Baza wyników'!$R$275:$AD$317,Q38,FALSE)</f>
        <v>95</v>
      </c>
      <c r="N38" s="217">
        <f>HLOOKUP($F$25,'Baza wyników'!$R$55:$AD$97,Q38,FALSE)</f>
        <v>33</v>
      </c>
      <c r="O38" s="218">
        <f>HLOOKUP($F$25,'Baza wyników'!$R$99:$AD$141,Q38,FALSE)</f>
        <v>195</v>
      </c>
      <c r="P38" s="44"/>
      <c r="Q38" s="23">
        <v>5</v>
      </c>
    </row>
    <row r="39" spans="1:17" ht="60" customHeight="1" x14ac:dyDescent="0.25">
      <c r="A39" s="16"/>
      <c r="B39" s="16"/>
      <c r="C39" s="298"/>
      <c r="D39" s="299"/>
      <c r="E39" s="299"/>
      <c r="F39" s="330"/>
      <c r="G39" s="331"/>
      <c r="H39" s="332"/>
      <c r="I39" s="129"/>
      <c r="J39" s="129"/>
      <c r="K39" s="129"/>
      <c r="L39" s="129"/>
      <c r="M39" s="129"/>
      <c r="N39" s="129"/>
      <c r="O39" s="130"/>
      <c r="P39" s="44"/>
      <c r="Q39" s="23"/>
    </row>
    <row r="40" spans="1:17" ht="30" customHeight="1" x14ac:dyDescent="0.25">
      <c r="A40" s="16"/>
      <c r="B40" s="16"/>
      <c r="C40" s="297" t="s">
        <v>246</v>
      </c>
      <c r="D40" s="294" t="s">
        <v>185</v>
      </c>
      <c r="E40" s="294"/>
      <c r="F40" s="296" t="s">
        <v>8</v>
      </c>
      <c r="G40" s="303" t="str">
        <f>'Baza wyników'!C7</f>
        <v>–</v>
      </c>
      <c r="H40" s="305" t="s">
        <v>1</v>
      </c>
      <c r="I40" s="215">
        <f>HLOOKUP($F$25,'Baza wyników'!$R$231:$AD$273,Q40,FALSE)</f>
        <v>5</v>
      </c>
      <c r="J40" s="215">
        <f>HLOOKUP($F$25,'Baza wyników'!$R$143:$AD$185,Q40,FALSE)</f>
        <v>25</v>
      </c>
      <c r="K40" s="215">
        <f>HLOOKUP($F$25,'Baza wyników'!$R$2:$AD$53,Q40,FALSE)</f>
        <v>50</v>
      </c>
      <c r="L40" s="215">
        <f>HLOOKUP($F$25,'Baza wyników'!$R$187:$AD$229,Q40,FALSE)</f>
        <v>75</v>
      </c>
      <c r="M40" s="215">
        <f>HLOOKUP($F$25,'Baza wyników'!$R$275:$AD$317,Q40,FALSE)</f>
        <v>95</v>
      </c>
      <c r="N40" s="215">
        <f>HLOOKUP($F$25,'Baza wyników'!$R$55:$AD$97,Q40,FALSE)</f>
        <v>33</v>
      </c>
      <c r="O40" s="216">
        <f>HLOOKUP($F$25,'Baza wyników'!$R$99:$AD$141,Q40,FALSE)</f>
        <v>195</v>
      </c>
      <c r="P40" s="44"/>
      <c r="Q40" s="23">
        <v>6</v>
      </c>
    </row>
    <row r="41" spans="1:17" ht="60" customHeight="1" x14ac:dyDescent="0.25">
      <c r="A41" s="16"/>
      <c r="B41" s="16"/>
      <c r="C41" s="297"/>
      <c r="D41" s="294"/>
      <c r="E41" s="294"/>
      <c r="F41" s="296"/>
      <c r="G41" s="303"/>
      <c r="H41" s="305"/>
      <c r="I41" s="80"/>
      <c r="J41" s="80"/>
      <c r="K41" s="80"/>
      <c r="L41" s="80"/>
      <c r="M41" s="80"/>
      <c r="N41" s="80"/>
      <c r="O41" s="111"/>
      <c r="P41" s="44"/>
      <c r="Q41" s="23"/>
    </row>
    <row r="42" spans="1:17" ht="30" customHeight="1" x14ac:dyDescent="0.25">
      <c r="A42" s="16"/>
      <c r="B42" s="16"/>
      <c r="C42" s="310" t="s">
        <v>247</v>
      </c>
      <c r="D42" s="293" t="s">
        <v>153</v>
      </c>
      <c r="E42" s="293"/>
      <c r="F42" s="295" t="s">
        <v>8</v>
      </c>
      <c r="G42" s="302" t="str">
        <f>'Baza wyników'!C8</f>
        <v>–</v>
      </c>
      <c r="H42" s="304" t="s">
        <v>1</v>
      </c>
      <c r="I42" s="217">
        <f>HLOOKUP($F$25,'Baza wyników'!$R$231:$AD$273,Q42,FALSE)</f>
        <v>5</v>
      </c>
      <c r="J42" s="217">
        <f>HLOOKUP($F$25,'Baza wyników'!$R$143:$AD$185,Q42,FALSE)</f>
        <v>25</v>
      </c>
      <c r="K42" s="217">
        <f>HLOOKUP($F$25,'Baza wyników'!$R$2:$AD$53,Q42,FALSE)</f>
        <v>50</v>
      </c>
      <c r="L42" s="217">
        <f>HLOOKUP($F$25,'Baza wyników'!$R$187:$AD$229,Q42,FALSE)</f>
        <v>75</v>
      </c>
      <c r="M42" s="217">
        <f>HLOOKUP($F$25,'Baza wyników'!$R$275:$AD$317,Q42,FALSE)</f>
        <v>95</v>
      </c>
      <c r="N42" s="217">
        <f>HLOOKUP($F$25,'Baza wyników'!$R$55:$AD$97,Q42,FALSE)</f>
        <v>33</v>
      </c>
      <c r="O42" s="218">
        <f>HLOOKUP($F$25,'Baza wyników'!$R$99:$AD$141,Q42,FALSE)</f>
        <v>195</v>
      </c>
      <c r="P42" s="44"/>
      <c r="Q42" s="23">
        <v>7</v>
      </c>
    </row>
    <row r="43" spans="1:17" ht="60" customHeight="1" x14ac:dyDescent="0.25">
      <c r="A43" s="16"/>
      <c r="B43" s="16"/>
      <c r="C43" s="298"/>
      <c r="D43" s="299"/>
      <c r="E43" s="299"/>
      <c r="F43" s="330"/>
      <c r="G43" s="331"/>
      <c r="H43" s="332"/>
      <c r="I43" s="80"/>
      <c r="J43" s="80"/>
      <c r="K43" s="80"/>
      <c r="L43" s="80"/>
      <c r="M43" s="80"/>
      <c r="N43" s="80"/>
      <c r="O43" s="111"/>
      <c r="P43" s="44"/>
      <c r="Q43" s="23"/>
    </row>
    <row r="44" spans="1:17" ht="30" customHeight="1" x14ac:dyDescent="0.25">
      <c r="A44" s="16"/>
      <c r="B44" s="16"/>
      <c r="C44" s="297">
        <v>4</v>
      </c>
      <c r="D44" s="294" t="s">
        <v>154</v>
      </c>
      <c r="E44" s="294"/>
      <c r="F44" s="296" t="s">
        <v>8</v>
      </c>
      <c r="G44" s="303" t="str">
        <f>'Baza wyników'!C9</f>
        <v>–</v>
      </c>
      <c r="H44" s="305" t="s">
        <v>1</v>
      </c>
      <c r="I44" s="217">
        <f>HLOOKUP($F$25,'Baza wyników'!$R$231:$AD$273,Q44,FALSE)</f>
        <v>5</v>
      </c>
      <c r="J44" s="217">
        <f>HLOOKUP($F$25,'Baza wyników'!$R$143:$AD$185,Q44,FALSE)</f>
        <v>25</v>
      </c>
      <c r="K44" s="217">
        <f>HLOOKUP($F$25,'Baza wyników'!$R$2:$AD$53,Q44,FALSE)</f>
        <v>50</v>
      </c>
      <c r="L44" s="217">
        <f>HLOOKUP($F$25,'Baza wyników'!$R$187:$AD$229,Q44,FALSE)</f>
        <v>75</v>
      </c>
      <c r="M44" s="217">
        <f>HLOOKUP($F$25,'Baza wyników'!$R$275:$AD$317,Q44,FALSE)</f>
        <v>95</v>
      </c>
      <c r="N44" s="217">
        <f>HLOOKUP($F$25,'Baza wyników'!$R$55:$AD$97,Q44,FALSE)</f>
        <v>33</v>
      </c>
      <c r="O44" s="218">
        <f>HLOOKUP($F$25,'Baza wyników'!$R$99:$AD$141,Q44,FALSE)</f>
        <v>215</v>
      </c>
      <c r="P44" s="44"/>
      <c r="Q44" s="23">
        <v>8</v>
      </c>
    </row>
    <row r="45" spans="1:17" ht="60" customHeight="1" x14ac:dyDescent="0.25">
      <c r="A45" s="16"/>
      <c r="B45" s="16"/>
      <c r="C45" s="298"/>
      <c r="D45" s="299"/>
      <c r="E45" s="299"/>
      <c r="F45" s="330"/>
      <c r="G45" s="331"/>
      <c r="H45" s="332"/>
      <c r="I45" s="129"/>
      <c r="J45" s="129"/>
      <c r="K45" s="129"/>
      <c r="L45" s="129"/>
      <c r="M45" s="129"/>
      <c r="N45" s="129"/>
      <c r="O45" s="130"/>
      <c r="P45" s="44"/>
      <c r="Q45" s="23"/>
    </row>
    <row r="46" spans="1:17" ht="30" customHeight="1" x14ac:dyDescent="0.25">
      <c r="A46" s="16"/>
      <c r="B46" s="16"/>
      <c r="C46" s="297">
        <v>5</v>
      </c>
      <c r="D46" s="294" t="s">
        <v>155</v>
      </c>
      <c r="E46" s="294"/>
      <c r="F46" s="296" t="s">
        <v>8</v>
      </c>
      <c r="G46" s="303" t="str">
        <f>'Baza wyników'!C10</f>
        <v>–</v>
      </c>
      <c r="H46" s="305" t="s">
        <v>1</v>
      </c>
      <c r="I46" s="215" t="str">
        <f>HLOOKUP($F$25,'Baza wyników'!$R$231:$AD$273,Q46,FALSE)</f>
        <v>–</v>
      </c>
      <c r="J46" s="215" t="str">
        <f>HLOOKUP($F$25,'Baza wyników'!$R$143:$AD$185,Q46,FALSE)</f>
        <v>–</v>
      </c>
      <c r="K46" s="215" t="str">
        <f>HLOOKUP($F$25,'Baza wyników'!$R$2:$AD$53,Q46,FALSE)</f>
        <v>–</v>
      </c>
      <c r="L46" s="215" t="str">
        <f>HLOOKUP($F$25,'Baza wyników'!$R$187:$AD$229,Q46,FALSE)</f>
        <v>–</v>
      </c>
      <c r="M46" s="215" t="str">
        <f>HLOOKUP($F$25,'Baza wyników'!$R$275:$AD$317,Q46,FALSE)</f>
        <v>–</v>
      </c>
      <c r="N46" s="215" t="str">
        <f>HLOOKUP($F$25,'Baza wyników'!$R$55:$AD$97,Q46,FALSE)</f>
        <v>–</v>
      </c>
      <c r="O46" s="216" t="str">
        <f>HLOOKUP($F$25,'Baza wyników'!$R$99:$AD$141,Q46,FALSE)</f>
        <v>–</v>
      </c>
      <c r="P46" s="44"/>
      <c r="Q46" s="23">
        <v>9</v>
      </c>
    </row>
    <row r="47" spans="1:17" ht="60" customHeight="1" x14ac:dyDescent="0.25">
      <c r="A47" s="16"/>
      <c r="B47" s="16"/>
      <c r="C47" s="297"/>
      <c r="D47" s="294"/>
      <c r="E47" s="294"/>
      <c r="F47" s="296"/>
      <c r="G47" s="303"/>
      <c r="H47" s="305"/>
      <c r="I47" s="80"/>
      <c r="J47" s="80"/>
      <c r="K47" s="80"/>
      <c r="L47" s="80"/>
      <c r="M47" s="80"/>
      <c r="N47" s="80"/>
      <c r="O47" s="111"/>
      <c r="P47" s="44"/>
      <c r="Q47" s="23"/>
    </row>
    <row r="48" spans="1:17" ht="30" customHeight="1" x14ac:dyDescent="0.25">
      <c r="A48" s="16"/>
      <c r="B48" s="16"/>
      <c r="C48" s="310">
        <v>7</v>
      </c>
      <c r="D48" s="293" t="s">
        <v>183</v>
      </c>
      <c r="E48" s="293"/>
      <c r="F48" s="295" t="s">
        <v>8</v>
      </c>
      <c r="G48" s="302" t="str">
        <f>'Baza wyników'!C12</f>
        <v>–</v>
      </c>
      <c r="H48" s="304" t="s">
        <v>86</v>
      </c>
      <c r="I48" s="217">
        <f>HLOOKUP($F$25,'Baza wyników'!$R$231:$AD$273,Q48,FALSE)</f>
        <v>5</v>
      </c>
      <c r="J48" s="217">
        <f>HLOOKUP($F$25,'Baza wyników'!$R$143:$AD$185,Q48,FALSE)</f>
        <v>25</v>
      </c>
      <c r="K48" s="217">
        <f>HLOOKUP($F$25,'Baza wyników'!$R$2:$AD$53,Q48,FALSE)</f>
        <v>50</v>
      </c>
      <c r="L48" s="217">
        <f>HLOOKUP($F$25,'Baza wyników'!$R$187:$AD$229,Q48,FALSE)</f>
        <v>75</v>
      </c>
      <c r="M48" s="217">
        <f>HLOOKUP($F$25,'Baza wyników'!$R$275:$AD$317,Q48,FALSE)</f>
        <v>95</v>
      </c>
      <c r="N48" s="217">
        <f>HLOOKUP($F$25,'Baza wyników'!$R$55:$AD$97,Q48,FALSE)</f>
        <v>33</v>
      </c>
      <c r="O48" s="218">
        <f>HLOOKUP($F$25,'Baza wyników'!$R$99:$AD$141,Q48,FALSE)</f>
        <v>212</v>
      </c>
      <c r="P48" s="44"/>
      <c r="Q48" s="23">
        <v>11</v>
      </c>
    </row>
    <row r="49" spans="1:17" ht="60" customHeight="1" x14ac:dyDescent="0.25">
      <c r="A49" s="16"/>
      <c r="B49" s="16"/>
      <c r="C49" s="297"/>
      <c r="D49" s="294"/>
      <c r="E49" s="294"/>
      <c r="F49" s="296"/>
      <c r="G49" s="303"/>
      <c r="H49" s="305"/>
      <c r="I49" s="80"/>
      <c r="J49" s="80"/>
      <c r="K49" s="80"/>
      <c r="L49" s="80"/>
      <c r="M49" s="80"/>
      <c r="N49" s="80"/>
      <c r="O49" s="111"/>
      <c r="P49" s="44"/>
      <c r="Q49" s="23"/>
    </row>
    <row r="50" spans="1:17" ht="30" customHeight="1" x14ac:dyDescent="0.25">
      <c r="A50" s="16"/>
      <c r="B50" s="16"/>
      <c r="C50" s="310">
        <v>8</v>
      </c>
      <c r="D50" s="293" t="s">
        <v>73</v>
      </c>
      <c r="E50" s="293"/>
      <c r="F50" s="295" t="s">
        <v>8</v>
      </c>
      <c r="G50" s="302" t="str">
        <f>'Baza wyników'!C13</f>
        <v>–</v>
      </c>
      <c r="H50" s="304" t="s">
        <v>86</v>
      </c>
      <c r="I50" s="217">
        <f>HLOOKUP($F$25,'Baza wyników'!$R$231:$AD$273,Q50,FALSE)</f>
        <v>5</v>
      </c>
      <c r="J50" s="217">
        <f>HLOOKUP($F$25,'Baza wyników'!$R$143:$AD$185,Q50,FALSE)</f>
        <v>25</v>
      </c>
      <c r="K50" s="217">
        <f>HLOOKUP($F$25,'Baza wyników'!$R$2:$AD$53,Q50,FALSE)</f>
        <v>50</v>
      </c>
      <c r="L50" s="217">
        <f>HLOOKUP($F$25,'Baza wyników'!$R$187:$AD$229,Q50,FALSE)</f>
        <v>75</v>
      </c>
      <c r="M50" s="217">
        <f>HLOOKUP($F$25,'Baza wyników'!$R$275:$AD$317,Q50,FALSE)</f>
        <v>95</v>
      </c>
      <c r="N50" s="217">
        <f>HLOOKUP($F$25,'Baza wyników'!$R$55:$AD$97,Q50,FALSE)</f>
        <v>33</v>
      </c>
      <c r="O50" s="218">
        <f>HLOOKUP($F$25,'Baza wyników'!$R$99:$AD$141,Q50,FALSE)</f>
        <v>210</v>
      </c>
      <c r="P50" s="44"/>
      <c r="Q50" s="23">
        <v>12</v>
      </c>
    </row>
    <row r="51" spans="1:17" ht="60" customHeight="1" x14ac:dyDescent="0.25">
      <c r="A51" s="16"/>
      <c r="B51" s="16"/>
      <c r="C51" s="297"/>
      <c r="D51" s="294"/>
      <c r="E51" s="294"/>
      <c r="F51" s="296"/>
      <c r="G51" s="303"/>
      <c r="H51" s="305"/>
      <c r="I51" s="80"/>
      <c r="J51" s="80"/>
      <c r="K51" s="80"/>
      <c r="L51" s="80"/>
      <c r="M51" s="80"/>
      <c r="N51" s="80"/>
      <c r="O51" s="111"/>
      <c r="P51" s="44"/>
      <c r="Q51" s="23"/>
    </row>
    <row r="52" spans="1:17" ht="30" customHeight="1" x14ac:dyDescent="0.25">
      <c r="A52" s="16"/>
      <c r="B52" s="16"/>
      <c r="C52" s="310">
        <v>9</v>
      </c>
      <c r="D52" s="293" t="s">
        <v>157</v>
      </c>
      <c r="E52" s="293"/>
      <c r="F52" s="295" t="s">
        <v>8</v>
      </c>
      <c r="G52" s="302" t="str">
        <f>'Baza wyników'!C14</f>
        <v>–</v>
      </c>
      <c r="H52" s="304" t="s">
        <v>1</v>
      </c>
      <c r="I52" s="217">
        <f>HLOOKUP($F$25,'Baza wyników'!$R$231:$AD$273,Q52,FALSE)</f>
        <v>5</v>
      </c>
      <c r="J52" s="217">
        <f>HLOOKUP($F$25,'Baza wyników'!$R$143:$AD$185,Q52,FALSE)</f>
        <v>25</v>
      </c>
      <c r="K52" s="217">
        <f>HLOOKUP($F$25,'Baza wyników'!$R$2:$AD$53,Q52,FALSE)</f>
        <v>50</v>
      </c>
      <c r="L52" s="217">
        <f>HLOOKUP($F$25,'Baza wyników'!$R$187:$AD$229,Q52,FALSE)</f>
        <v>75</v>
      </c>
      <c r="M52" s="217">
        <f>HLOOKUP($F$25,'Baza wyników'!$R$275:$AD$317,Q52,FALSE)</f>
        <v>95</v>
      </c>
      <c r="N52" s="217">
        <f>HLOOKUP($F$25,'Baza wyników'!$R$55:$AD$97,Q52,FALSE)</f>
        <v>33</v>
      </c>
      <c r="O52" s="218">
        <f>HLOOKUP($F$25,'Baza wyników'!$R$99:$AD$141,Q52,FALSE)</f>
        <v>194</v>
      </c>
      <c r="P52" s="44"/>
      <c r="Q52" s="23">
        <v>13</v>
      </c>
    </row>
    <row r="53" spans="1:17" ht="60" customHeight="1" x14ac:dyDescent="0.25">
      <c r="A53" s="16"/>
      <c r="B53" s="16"/>
      <c r="C53" s="297"/>
      <c r="D53" s="294"/>
      <c r="E53" s="294"/>
      <c r="F53" s="296"/>
      <c r="G53" s="303"/>
      <c r="H53" s="305"/>
      <c r="I53" s="80"/>
      <c r="J53" s="80"/>
      <c r="K53" s="80"/>
      <c r="L53" s="80"/>
      <c r="M53" s="80"/>
      <c r="N53" s="80"/>
      <c r="O53" s="111"/>
      <c r="P53" s="44"/>
      <c r="Q53" s="23"/>
    </row>
    <row r="54" spans="1:17" ht="30" customHeight="1" x14ac:dyDescent="0.25">
      <c r="A54" s="16"/>
      <c r="B54" s="16"/>
      <c r="C54" s="310">
        <v>10</v>
      </c>
      <c r="D54" s="293" t="s">
        <v>74</v>
      </c>
      <c r="E54" s="293"/>
      <c r="F54" s="295" t="s">
        <v>8</v>
      </c>
      <c r="G54" s="302" t="str">
        <f>'Baza wyników'!C15</f>
        <v>–</v>
      </c>
      <c r="H54" s="304" t="s">
        <v>1</v>
      </c>
      <c r="I54" s="217">
        <f>HLOOKUP($F$25,'Baza wyników'!$R$231:$AD$273,Q54,FALSE)</f>
        <v>5</v>
      </c>
      <c r="J54" s="217">
        <f>HLOOKUP($F$25,'Baza wyników'!$R$143:$AD$185,Q54,FALSE)</f>
        <v>25</v>
      </c>
      <c r="K54" s="217">
        <f>HLOOKUP($F$25,'Baza wyników'!$R$2:$AD$53,Q54,FALSE)</f>
        <v>50</v>
      </c>
      <c r="L54" s="217">
        <f>HLOOKUP($F$25,'Baza wyników'!$R$187:$AD$229,Q54,FALSE)</f>
        <v>75</v>
      </c>
      <c r="M54" s="217">
        <f>HLOOKUP($F$25,'Baza wyników'!$R$275:$AD$317,Q54,FALSE)</f>
        <v>95</v>
      </c>
      <c r="N54" s="217">
        <f>HLOOKUP($F$25,'Baza wyników'!$R$55:$AD$97,Q54,FALSE)</f>
        <v>33</v>
      </c>
      <c r="O54" s="218">
        <f>HLOOKUP($F$25,'Baza wyników'!$R$99:$AD$141,Q54,FALSE)</f>
        <v>177</v>
      </c>
      <c r="P54" s="44"/>
      <c r="Q54" s="23">
        <v>14</v>
      </c>
    </row>
    <row r="55" spans="1:17" ht="60" customHeight="1" x14ac:dyDescent="0.25">
      <c r="A55" s="16"/>
      <c r="B55" s="16"/>
      <c r="C55" s="298"/>
      <c r="D55" s="299"/>
      <c r="E55" s="299"/>
      <c r="F55" s="330"/>
      <c r="G55" s="331"/>
      <c r="H55" s="332"/>
      <c r="I55" s="129"/>
      <c r="J55" s="129"/>
      <c r="K55" s="129"/>
      <c r="L55" s="129"/>
      <c r="M55" s="129"/>
      <c r="N55" s="129"/>
      <c r="O55" s="130"/>
      <c r="P55" s="44"/>
      <c r="Q55" s="23"/>
    </row>
    <row r="56" spans="1:17" ht="30" customHeight="1" x14ac:dyDescent="0.25">
      <c r="A56" s="16"/>
      <c r="B56" s="16"/>
      <c r="C56" s="297">
        <v>13</v>
      </c>
      <c r="D56" s="294" t="s">
        <v>190</v>
      </c>
      <c r="E56" s="294"/>
      <c r="F56" s="296" t="s">
        <v>8</v>
      </c>
      <c r="G56" s="303" t="str">
        <f>'Baza wyników'!C18</f>
        <v>–</v>
      </c>
      <c r="H56" s="305" t="s">
        <v>1</v>
      </c>
      <c r="I56" s="215">
        <f>HLOOKUP($F$25,'Baza wyników'!$R$231:$AD$273,Q56,FALSE)</f>
        <v>5</v>
      </c>
      <c r="J56" s="215">
        <f>HLOOKUP($F$25,'Baza wyników'!$R$143:$AD$185,Q56,FALSE)</f>
        <v>25</v>
      </c>
      <c r="K56" s="215">
        <f>HLOOKUP($F$25,'Baza wyników'!$R$2:$AD$53,Q56,FALSE)</f>
        <v>50</v>
      </c>
      <c r="L56" s="215">
        <f>HLOOKUP($F$25,'Baza wyników'!$R$187:$AD$229,Q56,FALSE)</f>
        <v>75</v>
      </c>
      <c r="M56" s="215">
        <f>HLOOKUP($F$25,'Baza wyników'!$R$275:$AD$317,Q56,FALSE)</f>
        <v>95</v>
      </c>
      <c r="N56" s="215">
        <f>HLOOKUP($F$25,'Baza wyników'!$R$55:$AD$97,Q56,FALSE)</f>
        <v>33</v>
      </c>
      <c r="O56" s="216">
        <f>HLOOKUP($F$25,'Baza wyników'!$R$99:$AD$141,Q56,FALSE)</f>
        <v>186</v>
      </c>
      <c r="P56" s="44"/>
      <c r="Q56" s="23">
        <v>17</v>
      </c>
    </row>
    <row r="57" spans="1:17" ht="60" customHeight="1" x14ac:dyDescent="0.25">
      <c r="A57" s="16"/>
      <c r="B57" s="16"/>
      <c r="C57" s="297"/>
      <c r="D57" s="294"/>
      <c r="E57" s="294"/>
      <c r="F57" s="296"/>
      <c r="G57" s="303"/>
      <c r="H57" s="305"/>
      <c r="I57" s="80"/>
      <c r="J57" s="80"/>
      <c r="K57" s="80"/>
      <c r="L57" s="80"/>
      <c r="M57" s="80"/>
      <c r="N57" s="80"/>
      <c r="O57" s="111"/>
      <c r="P57" s="44"/>
      <c r="Q57" s="23"/>
    </row>
    <row r="58" spans="1:17" ht="45" customHeight="1" x14ac:dyDescent="0.25">
      <c r="A58" s="16"/>
      <c r="B58" s="16"/>
      <c r="C58" s="291" t="s">
        <v>31</v>
      </c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Q58" s="23"/>
    </row>
    <row r="59" spans="1:17" ht="30" customHeight="1" x14ac:dyDescent="0.25">
      <c r="A59" s="16"/>
      <c r="B59" s="16"/>
      <c r="C59" s="297">
        <v>18</v>
      </c>
      <c r="D59" s="294" t="s">
        <v>163</v>
      </c>
      <c r="E59" s="294"/>
      <c r="F59" s="296" t="s">
        <v>8</v>
      </c>
      <c r="G59" s="303" t="str">
        <f>'Baza wyników'!C23</f>
        <v>–</v>
      </c>
      <c r="H59" s="305" t="s">
        <v>132</v>
      </c>
      <c r="I59" s="215">
        <f>HLOOKUP($F$25,'Baza wyników'!$R$231:$AD$273,Q59,FALSE)</f>
        <v>5</v>
      </c>
      <c r="J59" s="215">
        <f>HLOOKUP($F$25,'Baza wyników'!$R$143:$AD$185,Q59,FALSE)</f>
        <v>25</v>
      </c>
      <c r="K59" s="215">
        <f>HLOOKUP($F$25,'Baza wyników'!$R$2:$AD$53,Q59,FALSE)</f>
        <v>50</v>
      </c>
      <c r="L59" s="215">
        <f>HLOOKUP($F$25,'Baza wyników'!$R$187:$AD$229,Q59,FALSE)</f>
        <v>75</v>
      </c>
      <c r="M59" s="215">
        <f>HLOOKUP($F$25,'Baza wyników'!$R$275:$AD$317,Q59,FALSE)</f>
        <v>95</v>
      </c>
      <c r="N59" s="215">
        <f>HLOOKUP($F$25,'Baza wyników'!$R$55:$AD$97,Q59,FALSE)</f>
        <v>33</v>
      </c>
      <c r="O59" s="216">
        <f>HLOOKUP($F$25,'Baza wyników'!$R$99:$AD$141,Q59,FALSE)</f>
        <v>185</v>
      </c>
      <c r="P59" s="61"/>
      <c r="Q59" s="23">
        <v>22</v>
      </c>
    </row>
    <row r="60" spans="1:17" ht="60" customHeight="1" x14ac:dyDescent="0.25">
      <c r="A60" s="16"/>
      <c r="B60" s="16"/>
      <c r="C60" s="297"/>
      <c r="D60" s="294"/>
      <c r="E60" s="294"/>
      <c r="F60" s="330"/>
      <c r="G60" s="303"/>
      <c r="H60" s="305"/>
      <c r="I60" s="80"/>
      <c r="J60" s="80"/>
      <c r="K60" s="80"/>
      <c r="L60" s="80"/>
      <c r="M60" s="80"/>
      <c r="N60" s="80"/>
      <c r="O60" s="111"/>
      <c r="P60" s="61"/>
      <c r="Q60" s="23"/>
    </row>
    <row r="61" spans="1:17" ht="30" customHeight="1" x14ac:dyDescent="0.25">
      <c r="A61" s="16"/>
      <c r="B61" s="16"/>
      <c r="C61" s="310">
        <v>19</v>
      </c>
      <c r="D61" s="293" t="s">
        <v>184</v>
      </c>
      <c r="E61" s="293"/>
      <c r="F61" s="295" t="s">
        <v>8</v>
      </c>
      <c r="G61" s="302" t="str">
        <f>'Baza wyników'!C24</f>
        <v>–</v>
      </c>
      <c r="H61" s="304" t="s">
        <v>132</v>
      </c>
      <c r="I61" s="217">
        <f>HLOOKUP($F$25,'Baza wyników'!$R$231:$AD$273,Q61,FALSE)</f>
        <v>5</v>
      </c>
      <c r="J61" s="217">
        <f>HLOOKUP($F$25,'Baza wyników'!$R$143:$AD$185,Q61,FALSE)</f>
        <v>25</v>
      </c>
      <c r="K61" s="217">
        <f>HLOOKUP($F$25,'Baza wyników'!$R$2:$AD$53,Q61,FALSE)</f>
        <v>50</v>
      </c>
      <c r="L61" s="217">
        <f>HLOOKUP($F$25,'Baza wyników'!$R$187:$AD$229,Q61,FALSE)</f>
        <v>75</v>
      </c>
      <c r="M61" s="217">
        <f>HLOOKUP($F$25,'Baza wyników'!$R$275:$AD$317,Q61,FALSE)</f>
        <v>95</v>
      </c>
      <c r="N61" s="217">
        <f>HLOOKUP($F$25,'Baza wyników'!$R$55:$AD$97,Q61,FALSE)</f>
        <v>33</v>
      </c>
      <c r="O61" s="218">
        <f>HLOOKUP($F$25,'Baza wyników'!$R$99:$AD$141,Q61,FALSE)</f>
        <v>190</v>
      </c>
      <c r="P61" s="61"/>
      <c r="Q61" s="23">
        <v>23</v>
      </c>
    </row>
    <row r="62" spans="1:17" ht="60" customHeight="1" x14ac:dyDescent="0.25">
      <c r="A62" s="16"/>
      <c r="B62" s="16"/>
      <c r="C62" s="297"/>
      <c r="D62" s="294"/>
      <c r="E62" s="294"/>
      <c r="F62" s="296"/>
      <c r="G62" s="303"/>
      <c r="H62" s="305"/>
      <c r="I62" s="80"/>
      <c r="J62" s="80"/>
      <c r="K62" s="80"/>
      <c r="L62" s="80"/>
      <c r="M62" s="80"/>
      <c r="N62" s="80"/>
      <c r="O62" s="111"/>
      <c r="P62" s="61"/>
      <c r="Q62" s="23"/>
    </row>
    <row r="63" spans="1:17" ht="30" customHeight="1" x14ac:dyDescent="0.25">
      <c r="A63" s="16"/>
      <c r="B63" s="16"/>
      <c r="C63" s="310">
        <v>20</v>
      </c>
      <c r="D63" s="293" t="s">
        <v>164</v>
      </c>
      <c r="E63" s="293"/>
      <c r="F63" s="295" t="s">
        <v>8</v>
      </c>
      <c r="G63" s="302" t="str">
        <f>'Baza wyników'!C25</f>
        <v>–</v>
      </c>
      <c r="H63" s="304" t="s">
        <v>132</v>
      </c>
      <c r="I63" s="217">
        <f>HLOOKUP($F$25,'Baza wyników'!$R$231:$AD$273,Q63,FALSE)</f>
        <v>5</v>
      </c>
      <c r="J63" s="217">
        <f>HLOOKUP($F$25,'Baza wyników'!$R$143:$AD$185,Q63,FALSE)</f>
        <v>25</v>
      </c>
      <c r="K63" s="217">
        <f>HLOOKUP($F$25,'Baza wyników'!$R$2:$AD$53,Q63,FALSE)</f>
        <v>50</v>
      </c>
      <c r="L63" s="217">
        <f>HLOOKUP($F$25,'Baza wyników'!$R$187:$AD$229,Q63,FALSE)</f>
        <v>75</v>
      </c>
      <c r="M63" s="217">
        <f>HLOOKUP($F$25,'Baza wyników'!$R$275:$AD$317,Q63,FALSE)</f>
        <v>95</v>
      </c>
      <c r="N63" s="217">
        <f>HLOOKUP($F$25,'Baza wyników'!$R$55:$AD$97,Q63,FALSE)</f>
        <v>33</v>
      </c>
      <c r="O63" s="218">
        <f>HLOOKUP($F$25,'Baza wyników'!$R$99:$AD$141,Q63,FALSE)</f>
        <v>179</v>
      </c>
      <c r="P63" s="61"/>
      <c r="Q63" s="23">
        <v>24</v>
      </c>
    </row>
    <row r="64" spans="1:17" ht="60" customHeight="1" x14ac:dyDescent="0.25">
      <c r="A64" s="16"/>
      <c r="B64" s="16"/>
      <c r="C64" s="297"/>
      <c r="D64" s="294"/>
      <c r="E64" s="294"/>
      <c r="F64" s="296"/>
      <c r="G64" s="303"/>
      <c r="H64" s="305"/>
      <c r="I64" s="80"/>
      <c r="J64" s="80"/>
      <c r="K64" s="80"/>
      <c r="L64" s="80"/>
      <c r="M64" s="80"/>
      <c r="N64" s="80"/>
      <c r="O64" s="111"/>
      <c r="P64" s="61"/>
      <c r="Q64" s="23"/>
    </row>
    <row r="65" spans="1:17" ht="30" customHeight="1" x14ac:dyDescent="0.25">
      <c r="A65" s="16"/>
      <c r="B65" s="16"/>
      <c r="C65" s="310">
        <v>21</v>
      </c>
      <c r="D65" s="293" t="s">
        <v>165</v>
      </c>
      <c r="E65" s="293"/>
      <c r="F65" s="295" t="s">
        <v>8</v>
      </c>
      <c r="G65" s="306" t="str">
        <f>'Baza wyników'!C26</f>
        <v>–</v>
      </c>
      <c r="H65" s="304" t="s">
        <v>132</v>
      </c>
      <c r="I65" s="226">
        <f>HLOOKUP($F$25,'Baza wyników'!$R$231:$AD$273,Q65,FALSE)</f>
        <v>5</v>
      </c>
      <c r="J65" s="226">
        <f>HLOOKUP($F$25,'Baza wyników'!$R$143:$AD$185,Q65,FALSE)</f>
        <v>25</v>
      </c>
      <c r="K65" s="226">
        <f>HLOOKUP($F$25,'Baza wyników'!$R$2:$AD$53,Q65,FALSE)</f>
        <v>50</v>
      </c>
      <c r="L65" s="226">
        <f>HLOOKUP($F$25,'Baza wyników'!$R$187:$AD$229,Q65,FALSE)</f>
        <v>75</v>
      </c>
      <c r="M65" s="226">
        <f>HLOOKUP($F$25,'Baza wyników'!$R$275:$AD$317,Q65,FALSE)</f>
        <v>95</v>
      </c>
      <c r="N65" s="226">
        <f>HLOOKUP($F$25,'Baza wyników'!$R$55:$AD$97,Q65,FALSE)</f>
        <v>33</v>
      </c>
      <c r="O65" s="218">
        <f>HLOOKUP($F$25,'Baza wyników'!$R$99:$AD$141,Q65,FALSE)</f>
        <v>198</v>
      </c>
      <c r="P65" s="110"/>
      <c r="Q65" s="23">
        <v>25</v>
      </c>
    </row>
    <row r="66" spans="1:17" ht="60" customHeight="1" x14ac:dyDescent="0.25">
      <c r="A66" s="16"/>
      <c r="B66" s="16"/>
      <c r="C66" s="297"/>
      <c r="D66" s="294"/>
      <c r="E66" s="294"/>
      <c r="F66" s="296"/>
      <c r="G66" s="307"/>
      <c r="H66" s="305"/>
      <c r="I66" s="80"/>
      <c r="J66" s="80"/>
      <c r="K66" s="80"/>
      <c r="L66" s="80"/>
      <c r="M66" s="80"/>
      <c r="N66" s="80"/>
      <c r="O66" s="111"/>
      <c r="P66" s="110"/>
      <c r="Q66" s="23"/>
    </row>
    <row r="67" spans="1:17" ht="30" customHeight="1" x14ac:dyDescent="0.25">
      <c r="A67" s="16"/>
      <c r="B67" s="16"/>
      <c r="C67" s="310">
        <v>22</v>
      </c>
      <c r="D67" s="293" t="s">
        <v>166</v>
      </c>
      <c r="E67" s="293"/>
      <c r="F67" s="295" t="s">
        <v>8</v>
      </c>
      <c r="G67" s="302" t="str">
        <f>'Baza wyników'!C27</f>
        <v>–</v>
      </c>
      <c r="H67" s="304" t="s">
        <v>132</v>
      </c>
      <c r="I67" s="217">
        <f>HLOOKUP($F$25,'Baza wyników'!$R$231:$AD$273,Q67,FALSE)</f>
        <v>5</v>
      </c>
      <c r="J67" s="217">
        <f>HLOOKUP($F$25,'Baza wyników'!$R$143:$AD$185,Q67,FALSE)</f>
        <v>25</v>
      </c>
      <c r="K67" s="217">
        <f>HLOOKUP($F$25,'Baza wyników'!$R$2:$AD$53,Q67,FALSE)</f>
        <v>50</v>
      </c>
      <c r="L67" s="217">
        <f>HLOOKUP($F$25,'Baza wyników'!$R$187:$AD$229,Q67,FALSE)</f>
        <v>75</v>
      </c>
      <c r="M67" s="217">
        <f>HLOOKUP($F$25,'Baza wyników'!$R$275:$AD$317,Q67,FALSE)</f>
        <v>95</v>
      </c>
      <c r="N67" s="217">
        <f>HLOOKUP($F$25,'Baza wyników'!$R$55:$AD$97,Q67,FALSE)</f>
        <v>33</v>
      </c>
      <c r="O67" s="218">
        <f>HLOOKUP($F$25,'Baza wyników'!$R$99:$AD$141,Q67,FALSE)</f>
        <v>188</v>
      </c>
      <c r="P67" s="110"/>
      <c r="Q67" s="23">
        <v>26</v>
      </c>
    </row>
    <row r="68" spans="1:17" ht="60" customHeight="1" x14ac:dyDescent="0.25">
      <c r="A68" s="16"/>
      <c r="B68" s="16"/>
      <c r="C68" s="297"/>
      <c r="D68" s="294"/>
      <c r="E68" s="294"/>
      <c r="F68" s="296"/>
      <c r="G68" s="303"/>
      <c r="H68" s="305"/>
      <c r="I68" s="80"/>
      <c r="J68" s="80"/>
      <c r="K68" s="80"/>
      <c r="L68" s="80"/>
      <c r="M68" s="80"/>
      <c r="N68" s="80"/>
      <c r="O68" s="111"/>
      <c r="P68" s="110"/>
      <c r="Q68" s="23"/>
    </row>
    <row r="69" spans="1:17" ht="30" customHeight="1" x14ac:dyDescent="0.25">
      <c r="A69" s="16"/>
      <c r="B69" s="16"/>
      <c r="C69" s="310">
        <v>23</v>
      </c>
      <c r="D69" s="293" t="s">
        <v>167</v>
      </c>
      <c r="E69" s="293"/>
      <c r="F69" s="295" t="s">
        <v>8</v>
      </c>
      <c r="G69" s="302" t="str">
        <f>'Baza wyników'!C28</f>
        <v>–</v>
      </c>
      <c r="H69" s="304" t="s">
        <v>132</v>
      </c>
      <c r="I69" s="217">
        <f>HLOOKUP($F$25,'Baza wyników'!$R$231:$AD$273,Q69,FALSE)</f>
        <v>5</v>
      </c>
      <c r="J69" s="217">
        <f>HLOOKUP($F$25,'Baza wyników'!$R$143:$AD$185,Q69,FALSE)</f>
        <v>25</v>
      </c>
      <c r="K69" s="217">
        <f>HLOOKUP($F$25,'Baza wyników'!$R$2:$AD$53,Q69,FALSE)</f>
        <v>50</v>
      </c>
      <c r="L69" s="217">
        <f>HLOOKUP($F$25,'Baza wyników'!$R$187:$AD$229,Q69,FALSE)</f>
        <v>75</v>
      </c>
      <c r="M69" s="217">
        <f>HLOOKUP($F$25,'Baza wyników'!$R$275:$AD$317,Q69,FALSE)</f>
        <v>95</v>
      </c>
      <c r="N69" s="217">
        <f>HLOOKUP($F$25,'Baza wyników'!$R$55:$AD$97,Q69,FALSE)</f>
        <v>33</v>
      </c>
      <c r="O69" s="218">
        <f>HLOOKUP($F$25,'Baza wyników'!$R$99:$AD$141,Q69,FALSE)</f>
        <v>192</v>
      </c>
      <c r="P69" s="110"/>
      <c r="Q69" s="23">
        <v>27</v>
      </c>
    </row>
    <row r="70" spans="1:17" ht="60" customHeight="1" x14ac:dyDescent="0.25">
      <c r="A70" s="16"/>
      <c r="B70" s="16"/>
      <c r="C70" s="297"/>
      <c r="D70" s="294"/>
      <c r="E70" s="294"/>
      <c r="F70" s="296"/>
      <c r="G70" s="303"/>
      <c r="H70" s="305"/>
      <c r="I70" s="80"/>
      <c r="J70" s="80"/>
      <c r="K70" s="80"/>
      <c r="L70" s="80"/>
      <c r="M70" s="80"/>
      <c r="N70" s="80"/>
      <c r="O70" s="111"/>
      <c r="P70" s="110"/>
      <c r="Q70" s="23"/>
    </row>
    <row r="71" spans="1:17" ht="30" customHeight="1" x14ac:dyDescent="0.25">
      <c r="A71" s="16"/>
      <c r="B71" s="16"/>
      <c r="C71" s="310">
        <v>24</v>
      </c>
      <c r="D71" s="293" t="s">
        <v>168</v>
      </c>
      <c r="E71" s="293"/>
      <c r="F71" s="295" t="s">
        <v>8</v>
      </c>
      <c r="G71" s="302" t="str">
        <f>'Baza wyników'!C29</f>
        <v>–</v>
      </c>
      <c r="H71" s="304" t="s">
        <v>1</v>
      </c>
      <c r="I71" s="217">
        <f>HLOOKUP($F$25,'Baza wyników'!$R$231:$AD$273,Q71,FALSE)</f>
        <v>5</v>
      </c>
      <c r="J71" s="217">
        <f>HLOOKUP($F$25,'Baza wyników'!$R$143:$AD$185,Q71,FALSE)</f>
        <v>25</v>
      </c>
      <c r="K71" s="217">
        <f>HLOOKUP($F$25,'Baza wyników'!$R$2:$AD$53,Q71,FALSE)</f>
        <v>50</v>
      </c>
      <c r="L71" s="217">
        <f>HLOOKUP($F$25,'Baza wyników'!$R$187:$AD$229,Q71,FALSE)</f>
        <v>75</v>
      </c>
      <c r="M71" s="217">
        <f>HLOOKUP($F$25,'Baza wyników'!$R$275:$AD$317,Q71,FALSE)</f>
        <v>95</v>
      </c>
      <c r="N71" s="217">
        <f>HLOOKUP($F$25,'Baza wyników'!$R$55:$AD$97,Q71,FALSE)</f>
        <v>33</v>
      </c>
      <c r="O71" s="218">
        <f>HLOOKUP($F$25,'Baza wyników'!$R$99:$AD$141,Q71,FALSE)</f>
        <v>190</v>
      </c>
      <c r="P71" s="110"/>
      <c r="Q71" s="23">
        <v>28</v>
      </c>
    </row>
    <row r="72" spans="1:17" ht="60" customHeight="1" x14ac:dyDescent="0.25">
      <c r="A72" s="16"/>
      <c r="B72" s="16"/>
      <c r="C72" s="297"/>
      <c r="D72" s="294"/>
      <c r="E72" s="294"/>
      <c r="F72" s="296"/>
      <c r="G72" s="303"/>
      <c r="H72" s="305"/>
      <c r="I72" s="80"/>
      <c r="J72" s="80"/>
      <c r="K72" s="80"/>
      <c r="L72" s="80"/>
      <c r="M72" s="80"/>
      <c r="N72" s="80"/>
      <c r="O72" s="111"/>
      <c r="P72" s="110"/>
      <c r="Q72" s="23"/>
    </row>
    <row r="73" spans="1:17" ht="30" customHeight="1" x14ac:dyDescent="0.25">
      <c r="A73" s="16"/>
      <c r="B73" s="16"/>
      <c r="C73" s="310">
        <v>25</v>
      </c>
      <c r="D73" s="293" t="s">
        <v>169</v>
      </c>
      <c r="E73" s="293"/>
      <c r="F73" s="295" t="s">
        <v>8</v>
      </c>
      <c r="G73" s="302" t="str">
        <f>'Baza wyników'!C30</f>
        <v>–</v>
      </c>
      <c r="H73" s="304" t="s">
        <v>1</v>
      </c>
      <c r="I73" s="217">
        <f>HLOOKUP($F$25,'Baza wyników'!$R$231:$AD$273,Q73,FALSE)</f>
        <v>5</v>
      </c>
      <c r="J73" s="217">
        <f>HLOOKUP($F$25,'Baza wyników'!$R$143:$AD$185,Q73,FALSE)</f>
        <v>25</v>
      </c>
      <c r="K73" s="217">
        <f>HLOOKUP($F$25,'Baza wyników'!$R$2:$AD$53,Q73,FALSE)</f>
        <v>50</v>
      </c>
      <c r="L73" s="217">
        <f>HLOOKUP($F$25,'Baza wyników'!$R$187:$AD$229,Q73,FALSE)</f>
        <v>75</v>
      </c>
      <c r="M73" s="217">
        <f>HLOOKUP($F$25,'Baza wyników'!$R$275:$AD$317,Q73,FALSE)</f>
        <v>95</v>
      </c>
      <c r="N73" s="217">
        <f>HLOOKUP($F$25,'Baza wyników'!$R$55:$AD$97,Q73,FALSE)</f>
        <v>33</v>
      </c>
      <c r="O73" s="218">
        <f>HLOOKUP($F$25,'Baza wyników'!$R$99:$AD$141,Q73,FALSE)</f>
        <v>188</v>
      </c>
      <c r="P73" s="110"/>
      <c r="Q73" s="23">
        <v>29</v>
      </c>
    </row>
    <row r="74" spans="1:17" ht="60" customHeight="1" x14ac:dyDescent="0.25">
      <c r="A74" s="16"/>
      <c r="B74" s="16"/>
      <c r="C74" s="297"/>
      <c r="D74" s="294"/>
      <c r="E74" s="294"/>
      <c r="F74" s="296"/>
      <c r="G74" s="303"/>
      <c r="H74" s="305"/>
      <c r="I74" s="80"/>
      <c r="J74" s="80"/>
      <c r="K74" s="80"/>
      <c r="L74" s="80"/>
      <c r="M74" s="80"/>
      <c r="N74" s="80"/>
      <c r="O74" s="111"/>
      <c r="P74" s="110"/>
      <c r="Q74" s="23"/>
    </row>
    <row r="75" spans="1:17" ht="30" customHeight="1" x14ac:dyDescent="0.25">
      <c r="A75" s="16"/>
      <c r="B75" s="16"/>
      <c r="C75" s="310">
        <v>26</v>
      </c>
      <c r="D75" s="293" t="s">
        <v>170</v>
      </c>
      <c r="E75" s="293"/>
      <c r="F75" s="295" t="s">
        <v>8</v>
      </c>
      <c r="G75" s="302" t="str">
        <f>'Baza wyników'!C31</f>
        <v>–</v>
      </c>
      <c r="H75" s="304" t="s">
        <v>1</v>
      </c>
      <c r="I75" s="217">
        <f>HLOOKUP($F$25,'Baza wyników'!$R$231:$AD$273,Q75,FALSE)</f>
        <v>5</v>
      </c>
      <c r="J75" s="217">
        <f>HLOOKUP($F$25,'Baza wyników'!$R$143:$AD$185,Q75,FALSE)</f>
        <v>25</v>
      </c>
      <c r="K75" s="217">
        <f>HLOOKUP($F$25,'Baza wyników'!$R$2:$AD$53,Q75,FALSE)</f>
        <v>50</v>
      </c>
      <c r="L75" s="217">
        <f>HLOOKUP($F$25,'Baza wyników'!$R$187:$AD$229,Q75,FALSE)</f>
        <v>75</v>
      </c>
      <c r="M75" s="217">
        <f>HLOOKUP($F$25,'Baza wyników'!$R$275:$AD$317,Q75,FALSE)</f>
        <v>95</v>
      </c>
      <c r="N75" s="217">
        <f>HLOOKUP($F$25,'Baza wyników'!$R$55:$AD$97,Q75,FALSE)</f>
        <v>33</v>
      </c>
      <c r="O75" s="218">
        <f>HLOOKUP($F$25,'Baza wyników'!$R$99:$AD$141,Q75,FALSE)</f>
        <v>180</v>
      </c>
      <c r="P75" s="110"/>
      <c r="Q75" s="23">
        <v>30</v>
      </c>
    </row>
    <row r="76" spans="1:17" ht="60" customHeight="1" x14ac:dyDescent="0.25">
      <c r="A76" s="16"/>
      <c r="B76" s="16"/>
      <c r="C76" s="297"/>
      <c r="D76" s="294"/>
      <c r="E76" s="294"/>
      <c r="F76" s="296"/>
      <c r="G76" s="303"/>
      <c r="H76" s="305"/>
      <c r="I76" s="80"/>
      <c r="J76" s="80"/>
      <c r="K76" s="80"/>
      <c r="L76" s="80"/>
      <c r="M76" s="80"/>
      <c r="N76" s="80"/>
      <c r="O76" s="111"/>
      <c r="P76" s="110"/>
      <c r="Q76" s="23"/>
    </row>
    <row r="77" spans="1:17" ht="45" customHeight="1" x14ac:dyDescent="0.25">
      <c r="A77" s="16"/>
      <c r="B77" s="16"/>
      <c r="C77" s="292" t="s">
        <v>34</v>
      </c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Q77" s="23"/>
    </row>
    <row r="78" spans="1:17" ht="30" customHeight="1" x14ac:dyDescent="0.25">
      <c r="A78" s="16"/>
      <c r="B78" s="16"/>
      <c r="C78" s="297">
        <v>31</v>
      </c>
      <c r="D78" s="294" t="s">
        <v>175</v>
      </c>
      <c r="E78" s="294"/>
      <c r="F78" s="296" t="s">
        <v>8</v>
      </c>
      <c r="G78" s="303" t="str">
        <f>'Baza wyników'!C36</f>
        <v>–</v>
      </c>
      <c r="H78" s="305" t="s">
        <v>134</v>
      </c>
      <c r="I78" s="215">
        <f>HLOOKUP($F$25,'Baza wyników'!$R$231:$AD$273,Q78,FALSE)</f>
        <v>5</v>
      </c>
      <c r="J78" s="215">
        <f>HLOOKUP($F$25,'Baza wyników'!$R$143:$AD$185,Q78,FALSE)</f>
        <v>25</v>
      </c>
      <c r="K78" s="215">
        <f>HLOOKUP($F$25,'Baza wyników'!$R$2:$AD$53,Q78,FALSE)</f>
        <v>50</v>
      </c>
      <c r="L78" s="215">
        <f>HLOOKUP($F$25,'Baza wyników'!$R$187:$AD$229,Q78,FALSE)</f>
        <v>75</v>
      </c>
      <c r="M78" s="215">
        <f>HLOOKUP($F$25,'Baza wyników'!$R$275:$AD$317,Q78,FALSE)</f>
        <v>95</v>
      </c>
      <c r="N78" s="215">
        <f>HLOOKUP($F$25,'Baza wyników'!$R$55:$AD$97,Q78,FALSE)</f>
        <v>33</v>
      </c>
      <c r="O78" s="216">
        <f>HLOOKUP($F$25,'Baza wyników'!$R$99:$AD$141,Q78,FALSE)</f>
        <v>195</v>
      </c>
      <c r="P78" s="110"/>
      <c r="Q78" s="81">
        <v>35</v>
      </c>
    </row>
    <row r="79" spans="1:17" ht="60" customHeight="1" x14ac:dyDescent="0.25">
      <c r="A79" s="16"/>
      <c r="B79" s="16"/>
      <c r="C79" s="297"/>
      <c r="D79" s="294"/>
      <c r="E79" s="294"/>
      <c r="F79" s="296"/>
      <c r="G79" s="303"/>
      <c r="H79" s="305"/>
      <c r="I79" s="109"/>
      <c r="J79" s="109"/>
      <c r="K79" s="109"/>
      <c r="L79" s="109"/>
      <c r="M79" s="109"/>
      <c r="N79" s="109"/>
      <c r="O79" s="111"/>
      <c r="P79" s="110"/>
      <c r="Q79" s="81"/>
    </row>
    <row r="80" spans="1:17" ht="45" customHeight="1" x14ac:dyDescent="0.25">
      <c r="A80" s="16"/>
      <c r="B80" s="16"/>
      <c r="C80" s="291" t="s">
        <v>128</v>
      </c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110"/>
      <c r="Q80" s="81"/>
    </row>
    <row r="81" spans="1:17" ht="30" customHeight="1" x14ac:dyDescent="0.25">
      <c r="A81" s="16"/>
      <c r="B81" s="16"/>
      <c r="C81" s="297">
        <v>37</v>
      </c>
      <c r="D81" s="294" t="s">
        <v>177</v>
      </c>
      <c r="E81" s="294"/>
      <c r="F81" s="296" t="s">
        <v>8</v>
      </c>
      <c r="G81" s="303" t="str">
        <f>'Baza wyników'!C42</f>
        <v>–</v>
      </c>
      <c r="H81" s="305" t="s">
        <v>1</v>
      </c>
      <c r="I81" s="215">
        <f>HLOOKUP($F$25,'Baza wyników'!$R$231:$AD$273,Q81,FALSE)</f>
        <v>5</v>
      </c>
      <c r="J81" s="215">
        <f>HLOOKUP($F$25,'Baza wyników'!$R$143:$AD$185,Q81,FALSE)</f>
        <v>25</v>
      </c>
      <c r="K81" s="215">
        <f>HLOOKUP($F$25,'Baza wyników'!$R$2:$AD$53,Q81,FALSE)</f>
        <v>50</v>
      </c>
      <c r="L81" s="215">
        <f>HLOOKUP($F$25,'Baza wyników'!$R$187:$AD$229,Q81,FALSE)</f>
        <v>75</v>
      </c>
      <c r="M81" s="215">
        <f>HLOOKUP($F$25,'Baza wyników'!$R$275:$AD$317,Q81,FALSE)</f>
        <v>95</v>
      </c>
      <c r="N81" s="215">
        <f>HLOOKUP($F$25,'Baza wyników'!$R$55:$AD$97,Q81,FALSE)</f>
        <v>33</v>
      </c>
      <c r="O81" s="216">
        <f>HLOOKUP($F$25,'Baza wyników'!$R$99:$AD$141,Q81,FALSE)</f>
        <v>188</v>
      </c>
      <c r="P81" s="110"/>
      <c r="Q81" s="81">
        <v>41</v>
      </c>
    </row>
    <row r="82" spans="1:17" ht="60" customHeight="1" x14ac:dyDescent="0.25">
      <c r="A82" s="16"/>
      <c r="B82" s="16"/>
      <c r="C82" s="298"/>
      <c r="D82" s="299"/>
      <c r="E82" s="299"/>
      <c r="F82" s="330"/>
      <c r="G82" s="331"/>
      <c r="H82" s="332"/>
      <c r="I82" s="138"/>
      <c r="J82" s="138"/>
      <c r="K82" s="138"/>
      <c r="L82" s="138"/>
      <c r="M82" s="138"/>
      <c r="N82" s="138"/>
      <c r="O82" s="130"/>
      <c r="P82" s="110"/>
      <c r="Q82" s="81"/>
    </row>
    <row r="83" spans="1:17" ht="15" customHeight="1" x14ac:dyDescent="0.25">
      <c r="A83" s="16"/>
      <c r="B83" s="16"/>
      <c r="C83" s="112"/>
      <c r="D83" s="112"/>
      <c r="E83" s="112"/>
      <c r="F83" s="112"/>
      <c r="G83" s="112"/>
      <c r="H83" s="273"/>
      <c r="I83" s="112"/>
      <c r="J83" s="112"/>
      <c r="K83" s="112"/>
      <c r="L83" s="112"/>
      <c r="M83" s="112"/>
      <c r="N83" s="112"/>
      <c r="O83" s="112"/>
      <c r="P83" s="62"/>
      <c r="Q83" s="23"/>
    </row>
  </sheetData>
  <sheetProtection algorithmName="SHA-512" hashValue="qGXLdWz+tCh0iDjmSpcYWOKGWEkIlCf2Al8dRvV1kMclcR1RTn8IMBJ7w5Ng+N4SemuybQtwH8dJK2ubLyLM6w==" saltValue="qW5HR1EWXgN88Z0AwcHHCQ==" spinCount="100000" sheet="1" formatCells="0" formatColumns="0" formatRows="0" insertColumns="0" insertRows="0" insertHyperlinks="0" deleteColumns="0" deleteRows="0" sort="0" autoFilter="0" pivotTables="0"/>
  <mergeCells count="125">
    <mergeCell ref="L25:O25"/>
    <mergeCell ref="C80:O80"/>
    <mergeCell ref="C81:C82"/>
    <mergeCell ref="D81:E82"/>
    <mergeCell ref="F81:F82"/>
    <mergeCell ref="G81:G82"/>
    <mergeCell ref="H81:H82"/>
    <mergeCell ref="C23:O23"/>
    <mergeCell ref="D32:E32"/>
    <mergeCell ref="G32:H32"/>
    <mergeCell ref="C33:O33"/>
    <mergeCell ref="C34:C35"/>
    <mergeCell ref="D34:E35"/>
    <mergeCell ref="F34:F35"/>
    <mergeCell ref="G34:G35"/>
    <mergeCell ref="H34:H35"/>
    <mergeCell ref="F25:K25"/>
    <mergeCell ref="C28:O28"/>
    <mergeCell ref="C36:C37"/>
    <mergeCell ref="D36:E37"/>
    <mergeCell ref="F36:F37"/>
    <mergeCell ref="G36:G37"/>
    <mergeCell ref="H36:H37"/>
    <mergeCell ref="C38:C39"/>
    <mergeCell ref="D38:E39"/>
    <mergeCell ref="F38:F39"/>
    <mergeCell ref="G38:G39"/>
    <mergeCell ref="H38:H39"/>
    <mergeCell ref="C40:C41"/>
    <mergeCell ref="D40:E41"/>
    <mergeCell ref="F40:F41"/>
    <mergeCell ref="G40:G41"/>
    <mergeCell ref="H40:H41"/>
    <mergeCell ref="C42:C43"/>
    <mergeCell ref="D42:E43"/>
    <mergeCell ref="F42:F43"/>
    <mergeCell ref="G42:G43"/>
    <mergeCell ref="H42:H43"/>
    <mergeCell ref="C44:C45"/>
    <mergeCell ref="D44:E45"/>
    <mergeCell ref="F44:F45"/>
    <mergeCell ref="G44:G45"/>
    <mergeCell ref="H44:H45"/>
    <mergeCell ref="C46:C47"/>
    <mergeCell ref="D46:E47"/>
    <mergeCell ref="F46:F47"/>
    <mergeCell ref="G46:G47"/>
    <mergeCell ref="H46:H47"/>
    <mergeCell ref="C48:C49"/>
    <mergeCell ref="D48:E49"/>
    <mergeCell ref="F48:F49"/>
    <mergeCell ref="G48:G49"/>
    <mergeCell ref="H48:H49"/>
    <mergeCell ref="C52:C53"/>
    <mergeCell ref="D52:E53"/>
    <mergeCell ref="F52:F53"/>
    <mergeCell ref="G52:G53"/>
    <mergeCell ref="H52:H53"/>
    <mergeCell ref="C50:C51"/>
    <mergeCell ref="D50:E51"/>
    <mergeCell ref="F50:F51"/>
    <mergeCell ref="G50:G51"/>
    <mergeCell ref="H50:H51"/>
    <mergeCell ref="C54:C55"/>
    <mergeCell ref="D54:E55"/>
    <mergeCell ref="F54:F55"/>
    <mergeCell ref="G54:G55"/>
    <mergeCell ref="H54:H55"/>
    <mergeCell ref="C59:C60"/>
    <mergeCell ref="D59:E60"/>
    <mergeCell ref="F59:F60"/>
    <mergeCell ref="G59:G60"/>
    <mergeCell ref="H59:H60"/>
    <mergeCell ref="C56:C57"/>
    <mergeCell ref="D56:E57"/>
    <mergeCell ref="F56:F57"/>
    <mergeCell ref="G56:G57"/>
    <mergeCell ref="H56:H57"/>
    <mergeCell ref="C58:O58"/>
    <mergeCell ref="C65:C66"/>
    <mergeCell ref="D65:E66"/>
    <mergeCell ref="F65:F66"/>
    <mergeCell ref="G65:G66"/>
    <mergeCell ref="H65:H66"/>
    <mergeCell ref="C61:C62"/>
    <mergeCell ref="D61:E62"/>
    <mergeCell ref="F61:F62"/>
    <mergeCell ref="G61:G62"/>
    <mergeCell ref="H61:H62"/>
    <mergeCell ref="C63:C64"/>
    <mergeCell ref="D63:E64"/>
    <mergeCell ref="F63:F64"/>
    <mergeCell ref="G63:G64"/>
    <mergeCell ref="H63:H64"/>
    <mergeCell ref="C67:C68"/>
    <mergeCell ref="D67:E68"/>
    <mergeCell ref="F67:F68"/>
    <mergeCell ref="G67:G68"/>
    <mergeCell ref="H67:H68"/>
    <mergeCell ref="C69:C70"/>
    <mergeCell ref="D69:E70"/>
    <mergeCell ref="F69:F70"/>
    <mergeCell ref="G69:G70"/>
    <mergeCell ref="H69:H70"/>
    <mergeCell ref="C71:C72"/>
    <mergeCell ref="D71:E72"/>
    <mergeCell ref="F71:F72"/>
    <mergeCell ref="G71:G72"/>
    <mergeCell ref="H71:H72"/>
    <mergeCell ref="C73:C74"/>
    <mergeCell ref="D73:E74"/>
    <mergeCell ref="F73:F74"/>
    <mergeCell ref="G73:G74"/>
    <mergeCell ref="H73:H74"/>
    <mergeCell ref="C77:O77"/>
    <mergeCell ref="C78:C79"/>
    <mergeCell ref="D78:E79"/>
    <mergeCell ref="F78:F79"/>
    <mergeCell ref="G78:G79"/>
    <mergeCell ref="H78:H79"/>
    <mergeCell ref="C75:C76"/>
    <mergeCell ref="D75:E76"/>
    <mergeCell ref="F75:F76"/>
    <mergeCell ref="G75:G76"/>
    <mergeCell ref="H75:H76"/>
  </mergeCells>
  <dataValidations count="2">
    <dataValidation type="list" allowBlank="1" showInputMessage="1" showErrorMessage="1" sqref="F26:F27" xr:uid="{002A8319-943B-41DF-9692-D545C6C19580}">
      <formula1>#REF!</formula1>
    </dataValidation>
    <dataValidation type="list" allowBlank="1" showErrorMessage="1" promptTitle="qqq" prompt="qqq" sqref="F25:K25" xr:uid="{71289764-1108-4C56-82A5-38D8AAE0FBD1}">
      <formula1>$F$1:$F$13</formula1>
    </dataValidation>
  </dataValidations>
  <hyperlinks>
    <hyperlink ref="F34" location="Definicje!C6:D6" tooltip="Przejdź do definicji wskaźnika." display="definicja" xr:uid="{4FB08FD0-89B1-4FFF-A402-5DB71772E01E}"/>
    <hyperlink ref="F36" location="Definicje!C7:D7" tooltip="Przejdź do definicji wskaźnika." display="definicja" xr:uid="{E0B5FE1F-0D68-4997-977D-6F82973D0755}"/>
    <hyperlink ref="F46" location="Definicje!C9:D9" tooltip="Przejdź do definicji wskaźnika." display="definicja" xr:uid="{2AD4326A-AA5B-43E1-B055-654D6440958D}"/>
    <hyperlink ref="F44" location="Definicje!C8:D8" tooltip="Przejdź do definicji wskaźnika." display="definicja" xr:uid="{EA8C9FD2-9CD7-4AEA-9310-E4BDF131C26B}"/>
    <hyperlink ref="F38" location="Definicje!C7:D7" tooltip="Przejdź do definicji wskaźnika." display="definicja" xr:uid="{884980D2-8BA2-42E2-8378-6F77D19F54F7}"/>
    <hyperlink ref="F38:F39" location="Definicje!D8" tooltip="Przejdź do definicji wskaźnika." display="definicja" xr:uid="{F4DCF1F0-26AC-4D4F-B1C8-49BD62733240}"/>
    <hyperlink ref="F40" location="Definicje!C7:D7" tooltip="Przejdź do definicji wskaźnika." display="definicja" xr:uid="{765BE09C-2063-468A-82C5-563E64565FFE}"/>
    <hyperlink ref="F40:F41" location="Definicje!D8" tooltip="Przejdź do definicji wskaźnika." display="definicja" xr:uid="{9E3D76EA-07FC-4C1E-92F6-4963C4EC648F}"/>
    <hyperlink ref="F42" location="Definicje!C7:D7" tooltip="Przejdź do definicji wskaźnika." display="definicja" xr:uid="{CABD1D25-9855-4C51-83B9-6C0AE38E3324}"/>
    <hyperlink ref="F42:F43" location="Definicje!D8" tooltip="Przejdź do definicji wskaźnika." display="definicja" xr:uid="{282DFF89-52E0-4E19-BE1A-72B993022FD1}"/>
    <hyperlink ref="F44:F45" location="Definicje!D9" tooltip="Przejdź do definicji wskaźnika." display="definicja" xr:uid="{8C13B775-5260-4918-9712-F9C2EC9BFE04}"/>
    <hyperlink ref="F46:F47" location="Definicje!D10" tooltip="Przejdź do definicji wskaźnika." display="definicja" xr:uid="{45B9D73B-FC35-4A04-A93D-9FD41DD3F4AA}"/>
    <hyperlink ref="F48" location="Definicje!C11:D11" tooltip="Przejdź do definicji wskaźnika." display="definicja" xr:uid="{2DF7EE81-B5C3-4968-839A-DB7379AF501C}"/>
    <hyperlink ref="F48:F49" location="Definicje!D12" tooltip="Przejdź do definicji wskaźnika." display="definicja" xr:uid="{ED8F8163-EAC0-49E4-A4E1-729C4808389F}"/>
    <hyperlink ref="F52" location="Definicje!C13:D13" tooltip="Przejdź do definicji wskaźnika." display="definicja" xr:uid="{E5824F1C-1EB1-4C89-B887-0E6F559981B2}"/>
    <hyperlink ref="F54" location="Definicje!C14:D14" tooltip="Przejdź do definicji wskaźnika." display="definicja" xr:uid="{7F02BCD4-171E-4B2B-9D5A-32AD8B7F212B}"/>
    <hyperlink ref="F52:F53" location="Definicje!D14" tooltip="Przejdź do definicji wskaźnika." display="definicja" xr:uid="{7709EEC8-7CAC-42F5-85CE-200893BCD12A}"/>
    <hyperlink ref="F54:F55" location="Definicje!D15" tooltip="Przejdź do definicji wskaźnika." display="definicja" xr:uid="{5D2AEE4F-15DE-4C3C-B1C1-84D41543DB8E}"/>
    <hyperlink ref="F56" location="Definicje!C17:D17" tooltip="Przejdź do definicji wskaźnika." display="definicja" xr:uid="{BA63537C-7555-4965-BE9B-A7EDE418D303}"/>
    <hyperlink ref="F56:F57" location="Definicje!D18" tooltip="Przejdź do definicji wskaźnika." display="definicja" xr:uid="{57F29396-57A9-41D7-8951-3CBE70B50297}"/>
    <hyperlink ref="F78" location="Definicje!C48:D48" tooltip="Przejdź do definicji wskaźnika." display="definicja" xr:uid="{6E3A653C-4DA2-4D12-98A9-E617871231BF}"/>
    <hyperlink ref="F50" location="Definicje!C11:D11" tooltip="Przejdź do definicji wskaźnika." display="definicja" xr:uid="{0420DBC8-FD98-4875-8287-0DE6A4902AAD}"/>
    <hyperlink ref="F50:F51" location="Definicje!D13" tooltip="Przejdź do definicji wskaźnika." display="definicja" xr:uid="{3A803CB1-26AE-423F-B750-C048CF29778A}"/>
    <hyperlink ref="F81" location="Definicje!A52:D52" display="definicja" xr:uid="{35744FDF-5E0D-432C-BF25-987D6600D9B5}"/>
    <hyperlink ref="F81:F82" location="Definicje!D55" tooltip="Przejdź do definicji wskaźnika." display="definicja" xr:uid="{89B09C7B-90B4-445F-92F8-ABC990D78BDC}"/>
    <hyperlink ref="F78:F79" location="Definicje!D43" tooltip="Przejdź do definicji wskaźnika." display="definicja" xr:uid="{5DA09FC7-A311-45F8-B2BE-E7A464C40935}"/>
    <hyperlink ref="F34:F35" location="Definicje!D6" tooltip="Przejdź do definicji wskaźnika." display="definicja" xr:uid="{43F06FD0-7FA2-4E74-AA20-21DE8BF51F4C}"/>
    <hyperlink ref="F36:F37" location="Definicje!D7" tooltip="Przejdź do definicji wskaźnika." display="definicja" xr:uid="{12FE6AF5-3D74-4B76-84ED-FDE3B789716B}"/>
    <hyperlink ref="F59" location="Definicje!C25:D25" tooltip="Przejdź do definicji wskaźnika." display="definicja" xr:uid="{934FD26A-A141-4839-8484-4D274AC8CCC6}"/>
    <hyperlink ref="F61" location="Definicje!C26:D26" tooltip="Przejdź do definicji wskaźnika." display="definicja" xr:uid="{4DC11E79-CBFB-41A8-B8A1-F73235B3F575}"/>
    <hyperlink ref="F63" location="Definicje!C27:D27" tooltip="Przejdź do definicji wskaźnika." display="definicja" xr:uid="{293C3D0D-65BB-4454-B0F7-03B16F1DEEDF}"/>
    <hyperlink ref="F65" location="Definicje!C28:D28" tooltip="Przejdź do definicji wskaźnika." display="definicja" xr:uid="{4DD14357-316E-4A2E-8782-F2DFD1F620B1}"/>
    <hyperlink ref="F67:F75" location="Definicje!C29:D29" tooltip="Przejdź do definicji wskaźnika." display="definicja" xr:uid="{1324CCBA-F604-4F86-BA6F-8BB92EEA96C5}"/>
    <hyperlink ref="F67" location="Definicje!C30:D30" tooltip="Przejdź do definicji wskaźnika." display="definicja" xr:uid="{CA8F6E0D-58B6-45E6-906D-8D5B8C433228}"/>
    <hyperlink ref="F69" location="Definicje!C31:D31" tooltip="Przejdź do definicji wskaźnika." display="definicja" xr:uid="{B20760CA-E454-4BEB-BC21-CC725CB2284F}"/>
    <hyperlink ref="F71" location="Definicje!C32:D32" tooltip="Przejdź do definicji wskaźnika." display="definicja" xr:uid="{90837AFA-505D-4C83-BA21-5531C36962E3}"/>
    <hyperlink ref="F73" location="Definicje!C33:D33" tooltip="Przejdź do definicji wskaźnika." display="definicja" xr:uid="{CCF5C273-9A1D-4133-BE52-AC380E4F6020}"/>
    <hyperlink ref="F75" location="Definicje!C34:D34" tooltip="Przejdź do definicji wskaźnika." display="definicja" xr:uid="{D06D884E-910F-4B3E-85D3-BFC87C6A9B37}"/>
    <hyperlink ref="F59:F60" location="Definicje!D26" tooltip="Przejdź do definicji wskaźnika." display="definicja" xr:uid="{67B3B74D-D807-4334-8A7E-BAAE8AB70A74}"/>
    <hyperlink ref="F61:F62" location="Definicje!D27" tooltip="Przejdź do definicji wskaźnika." display="definicja" xr:uid="{E0E22B93-98A1-40B4-8610-667C9D176EDC}"/>
    <hyperlink ref="F63:F64" location="Definicje!D28" tooltip="Przejdź do definicji wskaźnika." display="definicja" xr:uid="{2B9D1E56-5917-407D-82C4-6C11C75AAFAE}"/>
    <hyperlink ref="F65:F66" location="Definicje!D29" tooltip="Przejdź do definicji wskaźnika." display="definicja" xr:uid="{03767FFB-ECF2-4AD0-8D65-76EAEC516232}"/>
    <hyperlink ref="F67:F68" location="Definicje!D30" tooltip="Przejdź do definicji wskaźnika." display="definicja" xr:uid="{0C0578E7-5C5A-4969-B6C2-EF670225E10D}"/>
    <hyperlink ref="F69:F70" location="Definicje!D31" tooltip="Przejdź do definicji wskaźnika." display="definicja" xr:uid="{2B341E82-1DF6-462A-BA85-0F9741CD1C75}"/>
    <hyperlink ref="F71:F72" location="Definicje!D32" tooltip="Przejdź do definicji wskaźnika." display="definicja" xr:uid="{7D796203-2298-4D90-8846-0F90E44C7A1E}"/>
    <hyperlink ref="F73:F74" location="Definicje!D33" tooltip="Przejdź do definicji wskaźnika." display="definicja" xr:uid="{DFEFA54C-0D9D-4A93-9AA4-D334E44A7C7B}"/>
    <hyperlink ref="F75:F76" location="Definicje!D34" tooltip="Przejdź do definicji wskaźnika." display="definicja" xr:uid="{9C45E818-4C60-454E-A963-F3647924C54F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8">
    <tabColor rgb="FF0070C0"/>
  </sheetPr>
  <dimension ref="A1:Q83"/>
  <sheetViews>
    <sheetView showGridLines="0" showRowColHeaders="0" zoomScaleNormal="100" workbookViewId="0">
      <pane xSplit="2" ySplit="32" topLeftCell="C33" activePane="bottomRight" state="frozen"/>
      <selection activeCell="A18" sqref="A18"/>
      <selection pane="topRight" activeCell="C18" sqref="C18"/>
      <selection pane="bottomLeft" activeCell="A33" sqref="A33"/>
      <selection pane="bottomRight" activeCell="F25" sqref="F25:K25"/>
    </sheetView>
  </sheetViews>
  <sheetFormatPr defaultColWidth="0" defaultRowHeight="15" zeroHeight="1" outlineLevelRow="1" x14ac:dyDescent="0.25"/>
  <cols>
    <col min="1" max="2" width="1.7109375" style="17" customWidth="1"/>
    <col min="3" max="3" width="5.7109375" style="17" customWidth="1"/>
    <col min="4" max="4" width="20.7109375" style="17" customWidth="1"/>
    <col min="5" max="5" width="30.7109375" style="17" customWidth="1"/>
    <col min="6" max="6" width="10.7109375" style="17" customWidth="1"/>
    <col min="7" max="7" width="5.7109375" style="17" customWidth="1"/>
    <col min="8" max="8" width="10.7109375" style="269" customWidth="1"/>
    <col min="9" max="10" width="15.7109375" style="45" customWidth="1"/>
    <col min="11" max="13" width="15.7109375" style="17" customWidth="1"/>
    <col min="14" max="14" width="15.7109375" style="60" customWidth="1"/>
    <col min="15" max="15" width="15.7109375" style="65" customWidth="1"/>
    <col min="16" max="16" width="5.7109375" style="17" customWidth="1"/>
    <col min="17" max="17" width="5.5703125" style="17" hidden="1" customWidth="1"/>
    <col min="18" max="16384" width="5.5703125" style="17" hidden="1"/>
  </cols>
  <sheetData>
    <row r="1" spans="1:16" ht="15.75" hidden="1" x14ac:dyDescent="0.25">
      <c r="A1" s="16"/>
      <c r="C1" s="18"/>
      <c r="D1" s="19"/>
      <c r="E1" s="20"/>
      <c r="F1" s="17" t="s">
        <v>48</v>
      </c>
      <c r="G1" s="21"/>
      <c r="K1" s="22"/>
      <c r="L1" s="22"/>
      <c r="M1" s="22"/>
      <c r="N1" s="57"/>
      <c r="O1" s="63"/>
      <c r="P1" s="52"/>
    </row>
    <row r="2" spans="1:16" ht="15.75" hidden="1" x14ac:dyDescent="0.25">
      <c r="A2" s="16"/>
      <c r="C2" s="18"/>
      <c r="D2" s="19"/>
      <c r="E2" s="20"/>
      <c r="F2" s="17" t="s">
        <v>87</v>
      </c>
      <c r="G2" s="21"/>
      <c r="K2" s="22"/>
      <c r="L2" s="22"/>
      <c r="M2" s="22"/>
      <c r="N2" s="57"/>
      <c r="O2" s="63"/>
      <c r="P2" s="52"/>
    </row>
    <row r="3" spans="1:16" ht="15.75" hidden="1" x14ac:dyDescent="0.25">
      <c r="A3" s="16"/>
      <c r="C3" s="18"/>
      <c r="D3" s="19"/>
      <c r="E3" s="20"/>
      <c r="F3" s="16" t="s">
        <v>55</v>
      </c>
      <c r="G3" s="21"/>
      <c r="K3" s="22"/>
      <c r="L3" s="22"/>
      <c r="M3" s="22"/>
      <c r="N3" s="57"/>
      <c r="O3" s="63"/>
      <c r="P3" s="52"/>
    </row>
    <row r="4" spans="1:16" ht="15.75" hidden="1" x14ac:dyDescent="0.25">
      <c r="A4" s="16"/>
      <c r="B4" s="24"/>
      <c r="C4" s="25"/>
      <c r="D4" s="26"/>
      <c r="E4" s="24"/>
      <c r="F4" s="16" t="s">
        <v>68</v>
      </c>
      <c r="G4" s="27"/>
      <c r="H4" s="270"/>
      <c r="I4" s="28"/>
      <c r="J4" s="28"/>
      <c r="K4" s="22"/>
      <c r="L4" s="22"/>
      <c r="M4" s="22"/>
      <c r="N4" s="57"/>
      <c r="O4" s="63"/>
      <c r="P4" s="52"/>
    </row>
    <row r="5" spans="1:16" ht="15.75" hidden="1" x14ac:dyDescent="0.25">
      <c r="A5" s="16"/>
      <c r="B5" s="24"/>
      <c r="C5" s="25"/>
      <c r="D5" s="26"/>
      <c r="E5" s="24"/>
      <c r="F5" s="16" t="s">
        <v>69</v>
      </c>
      <c r="G5" s="27"/>
      <c r="H5" s="270"/>
      <c r="I5" s="28"/>
      <c r="J5" s="28"/>
      <c r="K5" s="22"/>
      <c r="L5" s="22"/>
      <c r="M5" s="22"/>
      <c r="N5" s="57"/>
      <c r="O5" s="63"/>
      <c r="P5" s="52"/>
    </row>
    <row r="6" spans="1:16" ht="15.75" hidden="1" x14ac:dyDescent="0.25">
      <c r="A6" s="16"/>
      <c r="B6" s="22"/>
      <c r="C6" s="25"/>
      <c r="D6" s="26"/>
      <c r="E6" s="24"/>
      <c r="F6" s="16" t="s">
        <v>57</v>
      </c>
      <c r="G6" s="27"/>
      <c r="H6" s="270"/>
      <c r="I6" s="28"/>
      <c r="J6" s="28"/>
      <c r="K6" s="22"/>
      <c r="L6" s="22"/>
      <c r="M6" s="22"/>
      <c r="N6" s="57"/>
      <c r="O6" s="63"/>
      <c r="P6" s="52"/>
    </row>
    <row r="7" spans="1:16" hidden="1" x14ac:dyDescent="0.25">
      <c r="A7" s="16"/>
      <c r="B7" s="29"/>
      <c r="C7" s="30"/>
      <c r="D7" s="31"/>
      <c r="E7" s="32"/>
      <c r="F7" s="16" t="s">
        <v>56</v>
      </c>
      <c r="G7" s="33"/>
      <c r="H7" s="271"/>
      <c r="I7" s="35"/>
      <c r="J7" s="35"/>
      <c r="K7" s="16"/>
      <c r="L7" s="16"/>
      <c r="M7" s="16"/>
      <c r="N7" s="58"/>
      <c r="O7" s="63"/>
      <c r="P7" s="52"/>
    </row>
    <row r="8" spans="1:16" hidden="1" x14ac:dyDescent="0.25">
      <c r="A8" s="34"/>
      <c r="B8" s="35"/>
      <c r="C8" s="34"/>
      <c r="D8" s="34"/>
      <c r="E8" s="34"/>
      <c r="F8" s="16" t="s">
        <v>58</v>
      </c>
      <c r="G8" s="34"/>
      <c r="H8" s="261"/>
      <c r="I8" s="34"/>
      <c r="J8" s="34"/>
      <c r="K8" s="34"/>
      <c r="L8" s="34"/>
      <c r="M8" s="34"/>
      <c r="N8" s="59"/>
      <c r="O8" s="64"/>
      <c r="P8" s="45"/>
    </row>
    <row r="9" spans="1:16" hidden="1" x14ac:dyDescent="0.25">
      <c r="A9" s="34"/>
      <c r="B9" s="35"/>
      <c r="C9" s="34"/>
      <c r="D9" s="34"/>
      <c r="E9" s="34"/>
      <c r="F9" s="16" t="s">
        <v>59</v>
      </c>
      <c r="G9" s="34"/>
      <c r="H9" s="261"/>
      <c r="I9" s="34"/>
      <c r="J9" s="34"/>
      <c r="K9" s="34"/>
      <c r="L9" s="34"/>
      <c r="M9" s="34"/>
      <c r="N9" s="59"/>
      <c r="O9" s="64"/>
      <c r="P9" s="45"/>
    </row>
    <row r="10" spans="1:16" hidden="1" x14ac:dyDescent="0.25">
      <c r="A10" s="34"/>
      <c r="B10" s="35"/>
      <c r="C10" s="34"/>
      <c r="D10" s="34"/>
      <c r="E10" s="34"/>
      <c r="F10" s="16" t="s">
        <v>142</v>
      </c>
      <c r="G10" s="34"/>
      <c r="H10" s="261"/>
      <c r="I10" s="34"/>
      <c r="J10" s="34"/>
      <c r="K10" s="34"/>
      <c r="L10" s="34"/>
      <c r="M10" s="34"/>
      <c r="N10" s="59"/>
      <c r="O10" s="64"/>
      <c r="P10" s="45"/>
    </row>
    <row r="11" spans="1:16" hidden="1" x14ac:dyDescent="0.25">
      <c r="A11" s="16"/>
      <c r="B11" s="29"/>
      <c r="C11" s="30"/>
      <c r="D11" s="31"/>
      <c r="E11" s="32"/>
      <c r="F11" s="16" t="s">
        <v>60</v>
      </c>
      <c r="G11" s="33"/>
      <c r="H11" s="271"/>
      <c r="I11" s="35"/>
      <c r="J11" s="35"/>
      <c r="K11" s="16"/>
      <c r="L11" s="16"/>
      <c r="M11" s="16"/>
      <c r="N11" s="58"/>
      <c r="O11" s="63"/>
      <c r="P11" s="52"/>
    </row>
    <row r="12" spans="1:16" hidden="1" x14ac:dyDescent="0.25">
      <c r="A12" s="16"/>
      <c r="B12" s="29"/>
      <c r="C12" s="30"/>
      <c r="D12" s="31"/>
      <c r="E12" s="32"/>
      <c r="F12" s="16" t="s">
        <v>82</v>
      </c>
      <c r="G12" s="33"/>
      <c r="H12" s="271"/>
      <c r="I12" s="35"/>
      <c r="J12" s="35"/>
      <c r="K12" s="16"/>
      <c r="L12" s="16"/>
      <c r="M12" s="16"/>
      <c r="N12" s="58"/>
      <c r="O12" s="63"/>
      <c r="P12" s="52"/>
    </row>
    <row r="13" spans="1:16" hidden="1" x14ac:dyDescent="0.25">
      <c r="A13" s="16"/>
      <c r="B13" s="29"/>
      <c r="C13" s="30"/>
      <c r="D13" s="31"/>
      <c r="E13" s="32"/>
      <c r="F13" s="16" t="s">
        <v>70</v>
      </c>
      <c r="G13" s="33"/>
      <c r="H13" s="271"/>
      <c r="I13" s="35"/>
      <c r="J13" s="35"/>
      <c r="K13" s="16"/>
      <c r="L13" s="16"/>
      <c r="M13" s="16"/>
      <c r="N13" s="58"/>
      <c r="O13" s="63"/>
      <c r="P13" s="52"/>
    </row>
    <row r="14" spans="1:16" hidden="1" x14ac:dyDescent="0.25">
      <c r="A14" s="16"/>
      <c r="B14" s="29"/>
      <c r="C14" s="30"/>
      <c r="D14" s="31"/>
      <c r="E14" s="32"/>
      <c r="F14" s="16"/>
      <c r="G14" s="33"/>
      <c r="H14" s="261"/>
      <c r="I14" s="34"/>
      <c r="J14" s="34"/>
      <c r="K14" s="16"/>
      <c r="L14" s="16"/>
      <c r="M14" s="16"/>
      <c r="N14" s="58"/>
      <c r="O14" s="63"/>
      <c r="P14" s="52"/>
    </row>
    <row r="15" spans="1:16" hidden="1" x14ac:dyDescent="0.25">
      <c r="A15" s="16"/>
      <c r="B15" s="29"/>
      <c r="C15" s="30"/>
      <c r="D15" s="31"/>
      <c r="E15" s="32"/>
      <c r="F15" s="16"/>
      <c r="G15" s="33"/>
      <c r="H15" s="271"/>
      <c r="I15" s="35"/>
      <c r="J15" s="35"/>
      <c r="K15" s="16"/>
      <c r="L15" s="16"/>
      <c r="M15" s="16"/>
      <c r="N15" s="58"/>
      <c r="O15" s="63"/>
      <c r="P15" s="52"/>
    </row>
    <row r="16" spans="1:16" hidden="1" x14ac:dyDescent="0.25">
      <c r="A16" s="16"/>
      <c r="B16" s="16"/>
      <c r="C16" s="36"/>
      <c r="D16" s="37"/>
      <c r="E16" s="38"/>
      <c r="F16" s="16"/>
      <c r="G16" s="39"/>
      <c r="H16" s="261"/>
      <c r="I16" s="34"/>
      <c r="J16" s="34"/>
      <c r="K16" s="16"/>
      <c r="L16" s="16"/>
      <c r="M16" s="16"/>
      <c r="N16" s="58"/>
      <c r="O16" s="63"/>
      <c r="P16" s="52"/>
    </row>
    <row r="17" spans="1:17" ht="15" hidden="1" customHeight="1" x14ac:dyDescent="0.25">
      <c r="A17" s="16"/>
      <c r="B17" s="16"/>
      <c r="C17" s="36"/>
      <c r="D17" s="37"/>
      <c r="E17" s="38"/>
      <c r="F17" s="16"/>
      <c r="G17" s="39"/>
      <c r="H17" s="261"/>
      <c r="I17" s="34"/>
      <c r="J17" s="34"/>
      <c r="K17" s="16"/>
      <c r="L17" s="16"/>
      <c r="M17" s="16"/>
      <c r="N17" s="58"/>
      <c r="O17" s="63"/>
      <c r="P17" s="52"/>
    </row>
    <row r="18" spans="1:17" ht="15" hidden="1" customHeight="1" x14ac:dyDescent="0.25">
      <c r="A18" s="16"/>
      <c r="B18" s="16"/>
      <c r="C18" s="36"/>
      <c r="D18" s="37"/>
      <c r="E18" s="38"/>
      <c r="F18" s="40"/>
      <c r="G18" s="39"/>
      <c r="H18" s="261"/>
      <c r="I18" s="34"/>
      <c r="J18" s="34"/>
      <c r="K18" s="16"/>
      <c r="L18" s="16"/>
      <c r="M18" s="16"/>
      <c r="N18" s="58"/>
      <c r="O18" s="63"/>
      <c r="P18" s="52"/>
    </row>
    <row r="19" spans="1:17" ht="15" hidden="1" customHeight="1" x14ac:dyDescent="0.25">
      <c r="A19" s="16"/>
      <c r="B19" s="16"/>
      <c r="C19" s="36"/>
      <c r="D19" s="37"/>
      <c r="E19" s="38"/>
      <c r="F19" s="40"/>
      <c r="G19" s="39"/>
      <c r="H19" s="261"/>
      <c r="I19" s="34"/>
      <c r="J19" s="34"/>
      <c r="K19" s="16"/>
      <c r="L19" s="16"/>
      <c r="M19" s="16"/>
      <c r="N19" s="58"/>
      <c r="O19" s="63"/>
      <c r="P19" s="52"/>
    </row>
    <row r="20" spans="1:17" ht="15" hidden="1" customHeight="1" x14ac:dyDescent="0.25">
      <c r="A20" s="16"/>
      <c r="B20" s="16"/>
      <c r="C20" s="36"/>
      <c r="D20" s="37"/>
      <c r="E20" s="38"/>
      <c r="F20" s="40"/>
      <c r="G20" s="39"/>
      <c r="H20" s="261"/>
      <c r="I20" s="34"/>
      <c r="J20" s="34"/>
      <c r="K20" s="16"/>
      <c r="L20" s="16"/>
      <c r="M20" s="16"/>
      <c r="N20" s="58"/>
      <c r="O20" s="63"/>
      <c r="P20" s="52"/>
    </row>
    <row r="21" spans="1:17" ht="15" hidden="1" customHeight="1" x14ac:dyDescent="0.25">
      <c r="A21" s="16"/>
      <c r="B21" s="16"/>
      <c r="C21" s="36"/>
      <c r="D21" s="37"/>
      <c r="E21" s="38"/>
      <c r="F21" s="40"/>
      <c r="G21" s="39"/>
      <c r="H21" s="261"/>
      <c r="I21" s="34"/>
      <c r="J21" s="34"/>
      <c r="K21" s="16"/>
      <c r="L21" s="16"/>
      <c r="M21" s="16"/>
      <c r="N21" s="58"/>
      <c r="O21" s="63"/>
      <c r="P21" s="52"/>
    </row>
    <row r="22" spans="1:17" ht="15" hidden="1" customHeight="1" x14ac:dyDescent="0.25">
      <c r="A22" s="16"/>
      <c r="B22" s="16"/>
      <c r="C22" s="36"/>
      <c r="D22" s="37"/>
      <c r="E22" s="38"/>
      <c r="F22" s="40"/>
      <c r="G22" s="39"/>
      <c r="H22" s="261"/>
      <c r="I22" s="34"/>
      <c r="J22" s="34"/>
      <c r="K22" s="16"/>
      <c r="L22" s="16"/>
      <c r="M22" s="16"/>
      <c r="N22" s="58"/>
      <c r="O22" s="63"/>
      <c r="P22" s="52"/>
    </row>
    <row r="23" spans="1:17" ht="50.1" customHeight="1" outlineLevel="1" x14ac:dyDescent="0.25">
      <c r="A23" s="16"/>
      <c r="B23" s="16"/>
      <c r="C23" s="343" t="s">
        <v>84</v>
      </c>
      <c r="D23" s="344"/>
      <c r="E23" s="344"/>
      <c r="F23" s="344"/>
      <c r="G23" s="344"/>
      <c r="H23" s="344"/>
      <c r="I23" s="344"/>
      <c r="J23" s="344"/>
      <c r="K23" s="344"/>
      <c r="L23" s="344"/>
      <c r="M23" s="344"/>
      <c r="N23" s="344"/>
      <c r="O23" s="345"/>
      <c r="P23" s="52"/>
    </row>
    <row r="24" spans="1:17" ht="5.0999999999999996" customHeight="1" outlineLevel="1" x14ac:dyDescent="0.25">
      <c r="A24" s="16"/>
      <c r="B24" s="16"/>
      <c r="C24" s="196"/>
      <c r="D24" s="193"/>
      <c r="E24" s="193"/>
      <c r="F24" s="193"/>
      <c r="G24" s="193"/>
      <c r="H24" s="263"/>
      <c r="I24" s="193"/>
      <c r="J24" s="193"/>
      <c r="K24" s="193"/>
      <c r="L24" s="193"/>
      <c r="M24" s="193"/>
      <c r="N24" s="193"/>
      <c r="O24" s="194"/>
      <c r="P24" s="52"/>
    </row>
    <row r="25" spans="1:17" ht="50.1" customHeight="1" outlineLevel="1" x14ac:dyDescent="0.25">
      <c r="A25" s="16"/>
      <c r="B25" s="16"/>
      <c r="C25" s="188"/>
      <c r="D25" s="189"/>
      <c r="E25" s="195" t="s">
        <v>19</v>
      </c>
      <c r="F25" s="311" t="s">
        <v>48</v>
      </c>
      <c r="G25" s="311"/>
      <c r="H25" s="311"/>
      <c r="I25" s="311"/>
      <c r="J25" s="311"/>
      <c r="K25" s="311"/>
      <c r="L25" s="288" t="s">
        <v>251</v>
      </c>
      <c r="M25" s="288"/>
      <c r="N25" s="288"/>
      <c r="O25" s="289"/>
      <c r="P25" s="53"/>
    </row>
    <row r="26" spans="1:17" ht="39.950000000000003" customHeight="1" outlineLevel="1" x14ac:dyDescent="0.25">
      <c r="A26" s="16"/>
      <c r="B26" s="16"/>
      <c r="C26" s="188"/>
      <c r="D26" s="189"/>
      <c r="E26" s="190"/>
      <c r="F26" s="191"/>
      <c r="G26" s="191"/>
      <c r="H26" s="264"/>
      <c r="I26" s="191"/>
      <c r="J26" s="191"/>
      <c r="K26" s="198"/>
      <c r="L26" s="198"/>
      <c r="M26" s="198"/>
      <c r="N26" s="192"/>
      <c r="O26" s="199"/>
      <c r="P26" s="53"/>
    </row>
    <row r="27" spans="1:17" x14ac:dyDescent="0.25">
      <c r="H27" s="258"/>
      <c r="I27" s="17"/>
      <c r="J27" s="17"/>
      <c r="N27" s="17"/>
      <c r="O27" s="187"/>
    </row>
    <row r="28" spans="1:17" ht="50.1" customHeight="1" outlineLevel="1" x14ac:dyDescent="0.25">
      <c r="A28" s="39"/>
      <c r="B28" s="16"/>
      <c r="C28" s="335" t="s">
        <v>122</v>
      </c>
      <c r="D28" s="336"/>
      <c r="E28" s="336"/>
      <c r="F28" s="336"/>
      <c r="G28" s="336"/>
      <c r="H28" s="336"/>
      <c r="I28" s="336"/>
      <c r="J28" s="336"/>
      <c r="K28" s="336"/>
      <c r="L28" s="336"/>
      <c r="M28" s="336"/>
      <c r="N28" s="336"/>
      <c r="O28" s="337"/>
      <c r="Q28" s="54"/>
    </row>
    <row r="29" spans="1:17" ht="50.1" customHeight="1" outlineLevel="1" x14ac:dyDescent="0.25">
      <c r="A29" s="39"/>
      <c r="B29" s="16"/>
      <c r="C29" s="169"/>
      <c r="D29" s="170"/>
      <c r="E29" s="170"/>
      <c r="F29" s="170"/>
      <c r="G29" s="170"/>
      <c r="H29" s="266"/>
      <c r="I29" s="170"/>
      <c r="J29" s="170"/>
      <c r="K29" s="170"/>
      <c r="L29" s="170"/>
      <c r="M29" s="170"/>
      <c r="N29" s="170"/>
      <c r="O29" s="171"/>
      <c r="Q29" s="54"/>
    </row>
    <row r="30" spans="1:17" ht="50.1" customHeight="1" outlineLevel="1" x14ac:dyDescent="0.25">
      <c r="A30" s="39"/>
      <c r="B30" s="16"/>
      <c r="C30" s="172"/>
      <c r="D30" s="117"/>
      <c r="E30" s="117"/>
      <c r="F30" s="117"/>
      <c r="G30" s="117"/>
      <c r="H30" s="267"/>
      <c r="I30" s="117"/>
      <c r="J30" s="117"/>
      <c r="K30" s="117"/>
      <c r="L30" s="117"/>
      <c r="M30" s="117"/>
      <c r="N30" s="117"/>
      <c r="O30" s="173"/>
      <c r="Q30" s="54"/>
    </row>
    <row r="31" spans="1:17" ht="50.1" customHeight="1" outlineLevel="1" x14ac:dyDescent="0.25">
      <c r="A31" s="39"/>
      <c r="B31" s="16"/>
      <c r="C31" s="174"/>
      <c r="D31" s="175"/>
      <c r="E31" s="175"/>
      <c r="F31" s="175"/>
      <c r="G31" s="175"/>
      <c r="H31" s="268"/>
      <c r="I31" s="175"/>
      <c r="J31" s="175"/>
      <c r="K31" s="175"/>
      <c r="L31" s="175"/>
      <c r="M31" s="175"/>
      <c r="N31" s="175"/>
      <c r="O31" s="176"/>
      <c r="Q31" s="54"/>
    </row>
    <row r="32" spans="1:17" ht="50.1" customHeight="1" x14ac:dyDescent="0.25">
      <c r="A32" s="39"/>
      <c r="B32"/>
      <c r="C32" s="180" t="s">
        <v>91</v>
      </c>
      <c r="D32" s="308" t="s">
        <v>0</v>
      </c>
      <c r="E32" s="308"/>
      <c r="F32" s="140"/>
      <c r="G32" s="308" t="s">
        <v>8</v>
      </c>
      <c r="H32" s="308"/>
      <c r="I32" s="200" t="s">
        <v>123</v>
      </c>
      <c r="J32" s="178" t="s">
        <v>139</v>
      </c>
      <c r="K32" s="178" t="s">
        <v>131</v>
      </c>
      <c r="L32" s="178" t="s">
        <v>140</v>
      </c>
      <c r="M32" s="200" t="s">
        <v>124</v>
      </c>
      <c r="N32" s="177" t="s">
        <v>141</v>
      </c>
      <c r="O32" s="179" t="s">
        <v>49</v>
      </c>
      <c r="Q32" s="54" t="s">
        <v>9</v>
      </c>
    </row>
    <row r="33" spans="1:17" ht="45" customHeight="1" x14ac:dyDescent="0.25">
      <c r="A33" s="16"/>
      <c r="B33" s="16"/>
      <c r="C33" s="327" t="s">
        <v>33</v>
      </c>
      <c r="D33" s="328"/>
      <c r="E33" s="328"/>
      <c r="F33" s="328"/>
      <c r="G33" s="328"/>
      <c r="H33" s="328"/>
      <c r="I33" s="328"/>
      <c r="J33" s="328"/>
      <c r="K33" s="328"/>
      <c r="L33" s="328"/>
      <c r="M33" s="328"/>
      <c r="N33" s="328"/>
      <c r="O33" s="329"/>
      <c r="P33" s="52"/>
    </row>
    <row r="34" spans="1:17" ht="30" customHeight="1" x14ac:dyDescent="0.25">
      <c r="A34" s="16"/>
      <c r="B34" s="16"/>
      <c r="C34" s="297">
        <v>1</v>
      </c>
      <c r="D34" s="294" t="s">
        <v>150</v>
      </c>
      <c r="E34" s="294"/>
      <c r="F34" s="296" t="s">
        <v>8</v>
      </c>
      <c r="G34" s="303" t="str">
        <f>'Baza wyników'!D4</f>
        <v>–</v>
      </c>
      <c r="H34" s="305" t="s">
        <v>1</v>
      </c>
      <c r="I34" s="215">
        <f>HLOOKUP($F$25,'Baza wyników'!$AE$231:$AQ$273,Q34,FALSE)</f>
        <v>5</v>
      </c>
      <c r="J34" s="215">
        <f>HLOOKUP($F$25,'Baza wyników'!$AE$143:$AQ$185,Q34,FALSE)</f>
        <v>25</v>
      </c>
      <c r="K34" s="215">
        <f>HLOOKUP($F$25,'Baza wyników'!$AE$2:$AQ$53,Q34,FALSE)</f>
        <v>50</v>
      </c>
      <c r="L34" s="215">
        <f>HLOOKUP($F$25,'Baza wyników'!$AE$187:$AQ$229,Q34,FALSE)</f>
        <v>75</v>
      </c>
      <c r="M34" s="215">
        <f>HLOOKUP($F$25,'Baza wyników'!$AE$275:$AQ$317,Q34,FALSE)</f>
        <v>95</v>
      </c>
      <c r="N34" s="215">
        <f>HLOOKUP($F$25,'Baza wyników'!$AE$55:$AQ$97,Q34,FALSE)</f>
        <v>33</v>
      </c>
      <c r="O34" s="216">
        <f>HLOOKUP($F$25,'Baza wyników'!$AE$99:$AQ$141,Q34,FALSE)</f>
        <v>170</v>
      </c>
      <c r="P34" s="44"/>
      <c r="Q34" s="23">
        <v>3</v>
      </c>
    </row>
    <row r="35" spans="1:17" ht="60" customHeight="1" x14ac:dyDescent="0.25">
      <c r="A35" s="16"/>
      <c r="B35" s="16"/>
      <c r="C35" s="298"/>
      <c r="D35" s="299"/>
      <c r="E35" s="299"/>
      <c r="F35" s="330"/>
      <c r="G35" s="331"/>
      <c r="H35" s="332"/>
      <c r="I35" s="129"/>
      <c r="J35" s="129"/>
      <c r="K35" s="129"/>
      <c r="L35" s="129"/>
      <c r="M35" s="129"/>
      <c r="N35" s="129"/>
      <c r="O35" s="130"/>
      <c r="P35" s="135"/>
      <c r="Q35" s="23"/>
    </row>
    <row r="36" spans="1:17" ht="30" customHeight="1" x14ac:dyDescent="0.25">
      <c r="A36" s="16"/>
      <c r="B36" s="16"/>
      <c r="C36" s="297">
        <v>2</v>
      </c>
      <c r="D36" s="294" t="s">
        <v>151</v>
      </c>
      <c r="E36" s="294"/>
      <c r="F36" s="296" t="s">
        <v>8</v>
      </c>
      <c r="G36" s="303" t="str">
        <f>'Baza wyników'!D5</f>
        <v>–</v>
      </c>
      <c r="H36" s="305" t="s">
        <v>1</v>
      </c>
      <c r="I36" s="215">
        <f>HLOOKUP($F$25,'Baza wyników'!$AE$231:$AQ$273,Q36,FALSE)</f>
        <v>5</v>
      </c>
      <c r="J36" s="215">
        <f>HLOOKUP($F$25,'Baza wyników'!$AE$143:$AQ$185,Q36,FALSE)</f>
        <v>25</v>
      </c>
      <c r="K36" s="215">
        <f>HLOOKUP($F$25,'Baza wyników'!$AE$2:$AQ$53,Q36,FALSE)</f>
        <v>50</v>
      </c>
      <c r="L36" s="215">
        <f>HLOOKUP($F$25,'Baza wyników'!$AE$187:$AQ$229,Q36,FALSE)</f>
        <v>75</v>
      </c>
      <c r="M36" s="215">
        <f>HLOOKUP($F$25,'Baza wyników'!$AE$275:$AQ$317,Q36,FALSE)</f>
        <v>95</v>
      </c>
      <c r="N36" s="215">
        <f>HLOOKUP($F$25,'Baza wyników'!$AE$55:$AQ$97,Q36,FALSE)</f>
        <v>33</v>
      </c>
      <c r="O36" s="216">
        <f>HLOOKUP($F$25,'Baza wyników'!$AE$99:$AQ$141,Q36,FALSE)</f>
        <v>173</v>
      </c>
      <c r="P36" s="44"/>
      <c r="Q36" s="23">
        <v>4</v>
      </c>
    </row>
    <row r="37" spans="1:17" ht="60" customHeight="1" x14ac:dyDescent="0.25">
      <c r="A37" s="16"/>
      <c r="B37" s="16"/>
      <c r="C37" s="297"/>
      <c r="D37" s="294"/>
      <c r="E37" s="294"/>
      <c r="F37" s="296"/>
      <c r="G37" s="303"/>
      <c r="H37" s="305"/>
      <c r="I37" s="80"/>
      <c r="J37" s="80"/>
      <c r="K37" s="80"/>
      <c r="L37" s="80"/>
      <c r="M37" s="80"/>
      <c r="N37" s="80"/>
      <c r="O37" s="111"/>
      <c r="P37" s="44"/>
      <c r="Q37" s="23"/>
    </row>
    <row r="38" spans="1:17" ht="30" customHeight="1" x14ac:dyDescent="0.25">
      <c r="A38" s="16"/>
      <c r="B38" s="16"/>
      <c r="C38" s="310" t="s">
        <v>245</v>
      </c>
      <c r="D38" s="293" t="s">
        <v>152</v>
      </c>
      <c r="E38" s="293"/>
      <c r="F38" s="295" t="s">
        <v>8</v>
      </c>
      <c r="G38" s="302" t="str">
        <f>'Baza wyników'!D6</f>
        <v>–</v>
      </c>
      <c r="H38" s="304" t="s">
        <v>1</v>
      </c>
      <c r="I38" s="217">
        <f>HLOOKUP($F$25,'Baza wyników'!$AE$231:$AQ$273,Q38,FALSE)</f>
        <v>5</v>
      </c>
      <c r="J38" s="217">
        <f>HLOOKUP($F$25,'Baza wyników'!$AE$143:$AQ$185,Q38,FALSE)</f>
        <v>25</v>
      </c>
      <c r="K38" s="217">
        <f>HLOOKUP($F$25,'Baza wyników'!$AE$2:$AQ$53,Q38,FALSE)</f>
        <v>50</v>
      </c>
      <c r="L38" s="217">
        <f>HLOOKUP($F$25,'Baza wyników'!$AE$187:$AQ$229,Q38,FALSE)</f>
        <v>75</v>
      </c>
      <c r="M38" s="217">
        <f>HLOOKUP($F$25,'Baza wyników'!$AE$275:$AQ$317,Q38,FALSE)</f>
        <v>95</v>
      </c>
      <c r="N38" s="217">
        <f>HLOOKUP($F$25,'Baza wyników'!$AE$55:$AQ$97,Q38,FALSE)</f>
        <v>33</v>
      </c>
      <c r="O38" s="218">
        <f>HLOOKUP($F$25,'Baza wyników'!$AE$99:$AQ$141,Q38,FALSE)</f>
        <v>152</v>
      </c>
      <c r="P38" s="44"/>
      <c r="Q38" s="23">
        <v>5</v>
      </c>
    </row>
    <row r="39" spans="1:17" ht="60" customHeight="1" x14ac:dyDescent="0.25">
      <c r="A39" s="16"/>
      <c r="B39" s="16"/>
      <c r="C39" s="298"/>
      <c r="D39" s="299"/>
      <c r="E39" s="299"/>
      <c r="F39" s="330"/>
      <c r="G39" s="331"/>
      <c r="H39" s="332"/>
      <c r="I39" s="129"/>
      <c r="J39" s="129"/>
      <c r="K39" s="129"/>
      <c r="L39" s="129"/>
      <c r="M39" s="129"/>
      <c r="N39" s="129"/>
      <c r="O39" s="130"/>
      <c r="P39" s="44"/>
      <c r="Q39" s="23"/>
    </row>
    <row r="40" spans="1:17" ht="30" customHeight="1" x14ac:dyDescent="0.25">
      <c r="A40" s="16"/>
      <c r="B40" s="16"/>
      <c r="C40" s="297" t="s">
        <v>246</v>
      </c>
      <c r="D40" s="294" t="s">
        <v>185</v>
      </c>
      <c r="E40" s="294"/>
      <c r="F40" s="296" t="s">
        <v>8</v>
      </c>
      <c r="G40" s="303" t="str">
        <f>'Baza wyników'!D7</f>
        <v>–</v>
      </c>
      <c r="H40" s="305" t="s">
        <v>1</v>
      </c>
      <c r="I40" s="215">
        <f>HLOOKUP($F$25,'Baza wyników'!$AE$231:$AQ$273,Q40,FALSE)</f>
        <v>5</v>
      </c>
      <c r="J40" s="215">
        <f>HLOOKUP($F$25,'Baza wyników'!$AE$143:$AQ$185,Q40,FALSE)</f>
        <v>25</v>
      </c>
      <c r="K40" s="215">
        <f>HLOOKUP($F$25,'Baza wyników'!$AE$2:$AQ$53,Q40,FALSE)</f>
        <v>50</v>
      </c>
      <c r="L40" s="215">
        <f>HLOOKUP($F$25,'Baza wyników'!$AE$187:$AQ$229,Q40,FALSE)</f>
        <v>75</v>
      </c>
      <c r="M40" s="215">
        <f>HLOOKUP($F$25,'Baza wyników'!$AE$275:$AQ$317,Q40,FALSE)</f>
        <v>95</v>
      </c>
      <c r="N40" s="215">
        <f>HLOOKUP($F$25,'Baza wyników'!$AE$55:$AQ$97,Q40,FALSE)</f>
        <v>33</v>
      </c>
      <c r="O40" s="216">
        <f>HLOOKUP($F$25,'Baza wyników'!$AE$99:$AQ$141,Q40,FALSE)</f>
        <v>152</v>
      </c>
      <c r="P40" s="44"/>
      <c r="Q40" s="23">
        <v>6</v>
      </c>
    </row>
    <row r="41" spans="1:17" ht="60" customHeight="1" x14ac:dyDescent="0.25">
      <c r="A41" s="16"/>
      <c r="B41" s="16"/>
      <c r="C41" s="297"/>
      <c r="D41" s="294"/>
      <c r="E41" s="294"/>
      <c r="F41" s="296"/>
      <c r="G41" s="303"/>
      <c r="H41" s="305"/>
      <c r="I41" s="80"/>
      <c r="J41" s="80"/>
      <c r="K41" s="80"/>
      <c r="L41" s="80"/>
      <c r="M41" s="80"/>
      <c r="N41" s="80"/>
      <c r="O41" s="111"/>
      <c r="P41" s="44"/>
      <c r="Q41" s="23"/>
    </row>
    <row r="42" spans="1:17" ht="30" customHeight="1" x14ac:dyDescent="0.25">
      <c r="A42" s="16"/>
      <c r="B42" s="16"/>
      <c r="C42" s="310" t="s">
        <v>247</v>
      </c>
      <c r="D42" s="293" t="s">
        <v>153</v>
      </c>
      <c r="E42" s="293"/>
      <c r="F42" s="295" t="s">
        <v>8</v>
      </c>
      <c r="G42" s="302" t="str">
        <f>'Baza wyników'!D8</f>
        <v>–</v>
      </c>
      <c r="H42" s="304" t="s">
        <v>1</v>
      </c>
      <c r="I42" s="217">
        <f>HLOOKUP($F$25,'Baza wyników'!$AE$231:$AQ$273,Q42,FALSE)</f>
        <v>5</v>
      </c>
      <c r="J42" s="217">
        <f>HLOOKUP($F$25,'Baza wyników'!$AE$143:$AQ$185,Q42,FALSE)</f>
        <v>25</v>
      </c>
      <c r="K42" s="217">
        <f>HLOOKUP($F$25,'Baza wyników'!$AE$2:$AQ$53,Q42,FALSE)</f>
        <v>50</v>
      </c>
      <c r="L42" s="217">
        <f>HLOOKUP($F$25,'Baza wyników'!$AE$187:$AQ$229,Q42,FALSE)</f>
        <v>75</v>
      </c>
      <c r="M42" s="217">
        <f>HLOOKUP($F$25,'Baza wyników'!$AE$275:$AQ$317,Q42,FALSE)</f>
        <v>95</v>
      </c>
      <c r="N42" s="217">
        <f>HLOOKUP($F$25,'Baza wyników'!$AE$55:$AQ$97,Q42,FALSE)</f>
        <v>33</v>
      </c>
      <c r="O42" s="218">
        <f>HLOOKUP($F$25,'Baza wyników'!$AE$99:$AQ$141,Q42,FALSE)</f>
        <v>152</v>
      </c>
      <c r="P42" s="44"/>
      <c r="Q42" s="23">
        <v>7</v>
      </c>
    </row>
    <row r="43" spans="1:17" ht="60" customHeight="1" x14ac:dyDescent="0.25">
      <c r="A43" s="16"/>
      <c r="B43" s="16"/>
      <c r="C43" s="298"/>
      <c r="D43" s="299"/>
      <c r="E43" s="299"/>
      <c r="F43" s="330"/>
      <c r="G43" s="331"/>
      <c r="H43" s="332"/>
      <c r="I43" s="80"/>
      <c r="J43" s="80"/>
      <c r="K43" s="80"/>
      <c r="L43" s="80"/>
      <c r="M43" s="80"/>
      <c r="N43" s="80"/>
      <c r="O43" s="111"/>
      <c r="P43" s="44"/>
      <c r="Q43" s="23"/>
    </row>
    <row r="44" spans="1:17" ht="30" customHeight="1" x14ac:dyDescent="0.25">
      <c r="A44" s="16"/>
      <c r="B44" s="16"/>
      <c r="C44" s="297">
        <v>4</v>
      </c>
      <c r="D44" s="294" t="s">
        <v>154</v>
      </c>
      <c r="E44" s="294"/>
      <c r="F44" s="296" t="s">
        <v>8</v>
      </c>
      <c r="G44" s="303" t="str">
        <f>'Baza wyników'!D9</f>
        <v>–</v>
      </c>
      <c r="H44" s="305" t="s">
        <v>1</v>
      </c>
      <c r="I44" s="217">
        <f>HLOOKUP($F$25,'Baza wyników'!$AE$231:$AQ$273,Q44,FALSE)</f>
        <v>5</v>
      </c>
      <c r="J44" s="217">
        <f>HLOOKUP($F$25,'Baza wyników'!$AE$143:$AQ$185,Q44,FALSE)</f>
        <v>25</v>
      </c>
      <c r="K44" s="217">
        <f>HLOOKUP($F$25,'Baza wyników'!$AE$2:$AQ$53,Q44,FALSE)</f>
        <v>50</v>
      </c>
      <c r="L44" s="217">
        <f>HLOOKUP($F$25,'Baza wyników'!$AE$187:$AQ$229,Q44,FALSE)</f>
        <v>75</v>
      </c>
      <c r="M44" s="217">
        <f>HLOOKUP($F$25,'Baza wyników'!$AE$275:$AQ$317,Q44,FALSE)</f>
        <v>95</v>
      </c>
      <c r="N44" s="217">
        <f>HLOOKUP($F$25,'Baza wyników'!$AE$55:$AQ$97,Q44,FALSE)</f>
        <v>33</v>
      </c>
      <c r="O44" s="218">
        <f>HLOOKUP($F$25,'Baza wyników'!$AE$99:$AQ$141,Q44,FALSE)</f>
        <v>173</v>
      </c>
      <c r="P44" s="44"/>
      <c r="Q44" s="23">
        <v>8</v>
      </c>
    </row>
    <row r="45" spans="1:17" ht="60" customHeight="1" x14ac:dyDescent="0.25">
      <c r="A45" s="16"/>
      <c r="B45" s="16"/>
      <c r="C45" s="298"/>
      <c r="D45" s="299"/>
      <c r="E45" s="299"/>
      <c r="F45" s="330"/>
      <c r="G45" s="331"/>
      <c r="H45" s="332"/>
      <c r="I45" s="129"/>
      <c r="J45" s="129"/>
      <c r="K45" s="129"/>
      <c r="L45" s="129"/>
      <c r="M45" s="129"/>
      <c r="N45" s="129"/>
      <c r="O45" s="130"/>
      <c r="P45" s="44"/>
      <c r="Q45" s="23"/>
    </row>
    <row r="46" spans="1:17" ht="30" customHeight="1" x14ac:dyDescent="0.25">
      <c r="A46" s="16"/>
      <c r="B46" s="16"/>
      <c r="C46" s="297">
        <v>5</v>
      </c>
      <c r="D46" s="294" t="s">
        <v>155</v>
      </c>
      <c r="E46" s="294"/>
      <c r="F46" s="296" t="s">
        <v>8</v>
      </c>
      <c r="G46" s="303" t="str">
        <f>'Baza wyników'!D10</f>
        <v>–</v>
      </c>
      <c r="H46" s="305" t="s">
        <v>1</v>
      </c>
      <c r="I46" s="215">
        <f>HLOOKUP($F$25,'Baza wyników'!$AE$231:$AQ$273,Q46,FALSE)</f>
        <v>5</v>
      </c>
      <c r="J46" s="215">
        <f>HLOOKUP($F$25,'Baza wyników'!$AE$143:$AQ$185,Q46,FALSE)</f>
        <v>25</v>
      </c>
      <c r="K46" s="215">
        <f>HLOOKUP($F$25,'Baza wyników'!$AE$2:$AQ$53,Q46,FALSE)</f>
        <v>50</v>
      </c>
      <c r="L46" s="215">
        <f>HLOOKUP($F$25,'Baza wyników'!$AE$187:$AQ$229,Q46,FALSE)</f>
        <v>75</v>
      </c>
      <c r="M46" s="215">
        <f>HLOOKUP($F$25,'Baza wyników'!$AE$275:$AQ$317,Q46,FALSE)</f>
        <v>95</v>
      </c>
      <c r="N46" s="215">
        <f>HLOOKUP($F$25,'Baza wyników'!$AE$55:$AQ$97,Q46,FALSE)</f>
        <v>33</v>
      </c>
      <c r="O46" s="216">
        <f>HLOOKUP($F$25,'Baza wyników'!$AE$99:$AQ$141,Q46,FALSE)</f>
        <v>180</v>
      </c>
      <c r="P46" s="44"/>
      <c r="Q46" s="23">
        <v>9</v>
      </c>
    </row>
    <row r="47" spans="1:17" ht="60" customHeight="1" x14ac:dyDescent="0.25">
      <c r="A47" s="16"/>
      <c r="B47" s="16"/>
      <c r="C47" s="297"/>
      <c r="D47" s="294"/>
      <c r="E47" s="294"/>
      <c r="F47" s="296"/>
      <c r="G47" s="303"/>
      <c r="H47" s="305"/>
      <c r="I47" s="80"/>
      <c r="J47" s="80"/>
      <c r="K47" s="80"/>
      <c r="L47" s="80"/>
      <c r="M47" s="80"/>
      <c r="N47" s="80"/>
      <c r="O47" s="111"/>
      <c r="P47" s="44"/>
      <c r="Q47" s="23"/>
    </row>
    <row r="48" spans="1:17" ht="30" customHeight="1" x14ac:dyDescent="0.25">
      <c r="A48" s="16"/>
      <c r="B48" s="16"/>
      <c r="C48" s="310">
        <v>7</v>
      </c>
      <c r="D48" s="293" t="s">
        <v>183</v>
      </c>
      <c r="E48" s="293"/>
      <c r="F48" s="295" t="s">
        <v>8</v>
      </c>
      <c r="G48" s="302" t="str">
        <f>'Baza wyników'!D12</f>
        <v>–</v>
      </c>
      <c r="H48" s="304" t="s">
        <v>86</v>
      </c>
      <c r="I48" s="217">
        <f>HLOOKUP($F$25,'Baza wyników'!$AE$231:$AQ$273,Q48,FALSE)</f>
        <v>5</v>
      </c>
      <c r="J48" s="217">
        <f>HLOOKUP($F$25,'Baza wyników'!$AE$143:$AQ$185,Q48,FALSE)</f>
        <v>25</v>
      </c>
      <c r="K48" s="217">
        <f>HLOOKUP($F$25,'Baza wyników'!$AE$2:$AQ$53,Q48,FALSE)</f>
        <v>50</v>
      </c>
      <c r="L48" s="217">
        <f>HLOOKUP($F$25,'Baza wyników'!$AE$187:$AQ$229,Q48,FALSE)</f>
        <v>75</v>
      </c>
      <c r="M48" s="217">
        <f>HLOOKUP($F$25,'Baza wyników'!$AE$275:$AQ$317,Q48,FALSE)</f>
        <v>95</v>
      </c>
      <c r="N48" s="217">
        <f>HLOOKUP($F$25,'Baza wyników'!$AE$55:$AQ$97,Q48,FALSE)</f>
        <v>33</v>
      </c>
      <c r="O48" s="218">
        <f>HLOOKUP($F$25,'Baza wyników'!$AE$99:$AQ$141,Q48,FALSE)</f>
        <v>171</v>
      </c>
      <c r="P48" s="44"/>
      <c r="Q48" s="23">
        <v>11</v>
      </c>
    </row>
    <row r="49" spans="1:17" ht="60" customHeight="1" x14ac:dyDescent="0.25">
      <c r="A49" s="16"/>
      <c r="B49" s="16"/>
      <c r="C49" s="297"/>
      <c r="D49" s="294"/>
      <c r="E49" s="294"/>
      <c r="F49" s="296"/>
      <c r="G49" s="303"/>
      <c r="H49" s="305"/>
      <c r="I49" s="80"/>
      <c r="J49" s="80"/>
      <c r="K49" s="80"/>
      <c r="L49" s="80"/>
      <c r="M49" s="80"/>
      <c r="N49" s="80"/>
      <c r="O49" s="111"/>
      <c r="P49" s="44"/>
      <c r="Q49" s="23"/>
    </row>
    <row r="50" spans="1:17" ht="30" customHeight="1" x14ac:dyDescent="0.25">
      <c r="A50" s="16"/>
      <c r="B50" s="16"/>
      <c r="C50" s="310">
        <v>8</v>
      </c>
      <c r="D50" s="293" t="s">
        <v>73</v>
      </c>
      <c r="E50" s="293"/>
      <c r="F50" s="295" t="s">
        <v>8</v>
      </c>
      <c r="G50" s="302" t="str">
        <f>'Baza wyników'!D13</f>
        <v>–</v>
      </c>
      <c r="H50" s="304" t="s">
        <v>86</v>
      </c>
      <c r="I50" s="217">
        <f>HLOOKUP($F$25,'Baza wyników'!$AE$231:$AQ$273,Q50,FALSE)</f>
        <v>5</v>
      </c>
      <c r="J50" s="217">
        <f>HLOOKUP($F$25,'Baza wyników'!$AE$143:$AQ$185,Q50,FALSE)</f>
        <v>25</v>
      </c>
      <c r="K50" s="217">
        <f>HLOOKUP($F$25,'Baza wyników'!$AE$2:$AQ$53,Q50,FALSE)</f>
        <v>50</v>
      </c>
      <c r="L50" s="217">
        <f>HLOOKUP($F$25,'Baza wyników'!$AE$187:$AQ$229,Q50,FALSE)</f>
        <v>75</v>
      </c>
      <c r="M50" s="217">
        <f>HLOOKUP($F$25,'Baza wyników'!$AE$275:$AQ$317,Q50,FALSE)</f>
        <v>95</v>
      </c>
      <c r="N50" s="217">
        <f>HLOOKUP($F$25,'Baza wyników'!$AE$55:$AQ$97,Q50,FALSE)</f>
        <v>33</v>
      </c>
      <c r="O50" s="218">
        <f>HLOOKUP($F$25,'Baza wyników'!$AE$99:$AQ$141,Q50,FALSE)</f>
        <v>169</v>
      </c>
      <c r="P50" s="44"/>
      <c r="Q50" s="23">
        <v>12</v>
      </c>
    </row>
    <row r="51" spans="1:17" ht="60" customHeight="1" x14ac:dyDescent="0.25">
      <c r="A51" s="16"/>
      <c r="B51" s="16"/>
      <c r="C51" s="297"/>
      <c r="D51" s="294"/>
      <c r="E51" s="294"/>
      <c r="F51" s="296"/>
      <c r="G51" s="303"/>
      <c r="H51" s="305"/>
      <c r="I51" s="80"/>
      <c r="J51" s="80"/>
      <c r="K51" s="80"/>
      <c r="L51" s="80"/>
      <c r="M51" s="80"/>
      <c r="N51" s="80"/>
      <c r="O51" s="111"/>
      <c r="P51" s="44"/>
      <c r="Q51" s="23"/>
    </row>
    <row r="52" spans="1:17" ht="30" customHeight="1" x14ac:dyDescent="0.25">
      <c r="A52" s="16"/>
      <c r="B52" s="16"/>
      <c r="C52" s="310">
        <v>9</v>
      </c>
      <c r="D52" s="293" t="s">
        <v>157</v>
      </c>
      <c r="E52" s="293"/>
      <c r="F52" s="295" t="s">
        <v>8</v>
      </c>
      <c r="G52" s="302" t="str">
        <f>'Baza wyników'!D14</f>
        <v>–</v>
      </c>
      <c r="H52" s="304" t="s">
        <v>1</v>
      </c>
      <c r="I52" s="217">
        <f>HLOOKUP($F$25,'Baza wyników'!$AE$231:$AQ$273,Q52,FALSE)</f>
        <v>5</v>
      </c>
      <c r="J52" s="217">
        <f>HLOOKUP($F$25,'Baza wyników'!$AE$143:$AQ$185,Q52,FALSE)</f>
        <v>25</v>
      </c>
      <c r="K52" s="217">
        <f>HLOOKUP($F$25,'Baza wyników'!$AE$2:$AQ$53,Q52,FALSE)</f>
        <v>50</v>
      </c>
      <c r="L52" s="217">
        <f>HLOOKUP($F$25,'Baza wyników'!$AE$187:$AQ$229,Q52,FALSE)</f>
        <v>75</v>
      </c>
      <c r="M52" s="217">
        <f>HLOOKUP($F$25,'Baza wyników'!$AE$275:$AQ$317,Q52,FALSE)</f>
        <v>95</v>
      </c>
      <c r="N52" s="217">
        <f>HLOOKUP($F$25,'Baza wyników'!$AE$55:$AQ$97,Q52,FALSE)</f>
        <v>33</v>
      </c>
      <c r="O52" s="218">
        <f>HLOOKUP($F$25,'Baza wyników'!$AE$99:$AQ$141,Q52,FALSE)</f>
        <v>160</v>
      </c>
      <c r="P52" s="44"/>
      <c r="Q52" s="23">
        <v>13</v>
      </c>
    </row>
    <row r="53" spans="1:17" ht="60" customHeight="1" x14ac:dyDescent="0.25">
      <c r="A53" s="16"/>
      <c r="B53" s="16"/>
      <c r="C53" s="297"/>
      <c r="D53" s="294"/>
      <c r="E53" s="294"/>
      <c r="F53" s="296"/>
      <c r="G53" s="303"/>
      <c r="H53" s="305"/>
      <c r="I53" s="80"/>
      <c r="J53" s="80"/>
      <c r="K53" s="80"/>
      <c r="L53" s="80"/>
      <c r="M53" s="80"/>
      <c r="N53" s="80"/>
      <c r="O53" s="111"/>
      <c r="P53" s="44"/>
      <c r="Q53" s="23"/>
    </row>
    <row r="54" spans="1:17" ht="30" customHeight="1" x14ac:dyDescent="0.25">
      <c r="A54" s="16"/>
      <c r="B54" s="16"/>
      <c r="C54" s="310">
        <v>10</v>
      </c>
      <c r="D54" s="293" t="s">
        <v>74</v>
      </c>
      <c r="E54" s="293"/>
      <c r="F54" s="295" t="s">
        <v>8</v>
      </c>
      <c r="G54" s="302" t="str">
        <f>'Baza wyników'!D15</f>
        <v>–</v>
      </c>
      <c r="H54" s="304" t="s">
        <v>1</v>
      </c>
      <c r="I54" s="217">
        <f>HLOOKUP($F$25,'Baza wyników'!$AE$231:$AQ$273,Q54,FALSE)</f>
        <v>5</v>
      </c>
      <c r="J54" s="217">
        <f>HLOOKUP($F$25,'Baza wyników'!$AE$143:$AQ$185,Q54,FALSE)</f>
        <v>25</v>
      </c>
      <c r="K54" s="217">
        <f>HLOOKUP($F$25,'Baza wyników'!$AE$2:$AQ$53,Q54,FALSE)</f>
        <v>50</v>
      </c>
      <c r="L54" s="217">
        <f>HLOOKUP($F$25,'Baza wyników'!$AE$187:$AQ$229,Q54,FALSE)</f>
        <v>75</v>
      </c>
      <c r="M54" s="217">
        <f>HLOOKUP($F$25,'Baza wyników'!$AE$275:$AQ$317,Q54,FALSE)</f>
        <v>95</v>
      </c>
      <c r="N54" s="217">
        <f>HLOOKUP($F$25,'Baza wyników'!$AE$55:$AQ$97,Q54,FALSE)</f>
        <v>33</v>
      </c>
      <c r="O54" s="218">
        <f>HLOOKUP($F$25,'Baza wyników'!$AE$99:$AQ$141,Q54,FALSE)</f>
        <v>142</v>
      </c>
      <c r="P54" s="44"/>
      <c r="Q54" s="23">
        <v>14</v>
      </c>
    </row>
    <row r="55" spans="1:17" ht="60" customHeight="1" x14ac:dyDescent="0.25">
      <c r="A55" s="16"/>
      <c r="B55" s="16"/>
      <c r="C55" s="298"/>
      <c r="D55" s="299"/>
      <c r="E55" s="299"/>
      <c r="F55" s="330"/>
      <c r="G55" s="331"/>
      <c r="H55" s="332"/>
      <c r="I55" s="129"/>
      <c r="J55" s="129"/>
      <c r="K55" s="129"/>
      <c r="L55" s="129"/>
      <c r="M55" s="129"/>
      <c r="N55" s="129"/>
      <c r="O55" s="130"/>
      <c r="P55" s="44"/>
      <c r="Q55" s="23"/>
    </row>
    <row r="56" spans="1:17" ht="30" customHeight="1" x14ac:dyDescent="0.25">
      <c r="A56" s="16"/>
      <c r="B56" s="16"/>
      <c r="C56" s="297">
        <v>13</v>
      </c>
      <c r="D56" s="294" t="s">
        <v>190</v>
      </c>
      <c r="E56" s="294"/>
      <c r="F56" s="296" t="s">
        <v>8</v>
      </c>
      <c r="G56" s="303" t="str">
        <f>'Baza wyników'!D18</f>
        <v>–</v>
      </c>
      <c r="H56" s="305" t="s">
        <v>1</v>
      </c>
      <c r="I56" s="215">
        <f>HLOOKUP($F$25,'Baza wyników'!$AE$231:$AQ$273,Q56,FALSE)</f>
        <v>5</v>
      </c>
      <c r="J56" s="215">
        <f>HLOOKUP($F$25,'Baza wyników'!$AE$143:$AQ$185,Q56,FALSE)</f>
        <v>25</v>
      </c>
      <c r="K56" s="215">
        <f>HLOOKUP($F$25,'Baza wyników'!$AE$2:$AQ$53,Q56,FALSE)</f>
        <v>50</v>
      </c>
      <c r="L56" s="215">
        <f>HLOOKUP($F$25,'Baza wyników'!$AE$187:$AQ$229,Q56,FALSE)</f>
        <v>75</v>
      </c>
      <c r="M56" s="215">
        <f>HLOOKUP($F$25,'Baza wyników'!$AE$275:$AQ$317,Q56,FALSE)</f>
        <v>95</v>
      </c>
      <c r="N56" s="215">
        <f>HLOOKUP($F$25,'Baza wyników'!$AE$55:$AQ$97,Q56,FALSE)</f>
        <v>33</v>
      </c>
      <c r="O56" s="216">
        <f>HLOOKUP($F$25,'Baza wyników'!$AE$99:$AQ$141,Q56,FALSE)</f>
        <v>150</v>
      </c>
      <c r="P56" s="44"/>
      <c r="Q56" s="23">
        <v>17</v>
      </c>
    </row>
    <row r="57" spans="1:17" ht="60" customHeight="1" x14ac:dyDescent="0.25">
      <c r="A57" s="16"/>
      <c r="B57" s="16"/>
      <c r="C57" s="297"/>
      <c r="D57" s="294"/>
      <c r="E57" s="294"/>
      <c r="F57" s="296"/>
      <c r="G57" s="303"/>
      <c r="H57" s="305"/>
      <c r="I57" s="80"/>
      <c r="J57" s="80"/>
      <c r="K57" s="80"/>
      <c r="L57" s="80"/>
      <c r="M57" s="80"/>
      <c r="N57" s="80"/>
      <c r="O57" s="111"/>
      <c r="P57" s="44"/>
      <c r="Q57" s="23"/>
    </row>
    <row r="58" spans="1:17" ht="45" customHeight="1" x14ac:dyDescent="0.25">
      <c r="A58" s="16"/>
      <c r="B58" s="16"/>
      <c r="C58" s="346" t="s">
        <v>31</v>
      </c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347"/>
      <c r="Q58" s="23"/>
    </row>
    <row r="59" spans="1:17" ht="30" customHeight="1" x14ac:dyDescent="0.25">
      <c r="A59" s="16"/>
      <c r="B59" s="16"/>
      <c r="C59" s="297">
        <v>18</v>
      </c>
      <c r="D59" s="294" t="s">
        <v>163</v>
      </c>
      <c r="E59" s="294"/>
      <c r="F59" s="296" t="s">
        <v>8</v>
      </c>
      <c r="G59" s="303" t="str">
        <f>'Baza wyników'!D23</f>
        <v>–</v>
      </c>
      <c r="H59" s="305" t="s">
        <v>132</v>
      </c>
      <c r="I59" s="215">
        <f>HLOOKUP($F$25,'Baza wyników'!$AE$231:$AQ$273,Q59,FALSE)</f>
        <v>5</v>
      </c>
      <c r="J59" s="215">
        <f>HLOOKUP($F$25,'Baza wyników'!$AE$143:$AQ$185,Q59,FALSE)</f>
        <v>25</v>
      </c>
      <c r="K59" s="215">
        <f>HLOOKUP($F$25,'Baza wyników'!$AE$2:$AQ$53,Q59,FALSE)</f>
        <v>50</v>
      </c>
      <c r="L59" s="215">
        <f>HLOOKUP($F$25,'Baza wyników'!$AE$187:$AQ$229,Q59,FALSE)</f>
        <v>75</v>
      </c>
      <c r="M59" s="215">
        <f>HLOOKUP($F$25,'Baza wyników'!$AE$275:$AQ$317,Q59,FALSE)</f>
        <v>95</v>
      </c>
      <c r="N59" s="215">
        <f>HLOOKUP($F$25,'Baza wyników'!$AE$55:$AQ$97,Q59,FALSE)</f>
        <v>33</v>
      </c>
      <c r="O59" s="216">
        <f>HLOOKUP($F$25,'Baza wyników'!$AE$99:$AQ$141,Q59,FALSE)</f>
        <v>151</v>
      </c>
      <c r="P59" s="61"/>
      <c r="Q59" s="23">
        <v>22</v>
      </c>
    </row>
    <row r="60" spans="1:17" ht="60" customHeight="1" x14ac:dyDescent="0.25">
      <c r="A60" s="16"/>
      <c r="B60" s="16"/>
      <c r="C60" s="297"/>
      <c r="D60" s="294"/>
      <c r="E60" s="294"/>
      <c r="F60" s="330"/>
      <c r="G60" s="303"/>
      <c r="H60" s="305"/>
      <c r="I60" s="80"/>
      <c r="J60" s="80"/>
      <c r="K60" s="80"/>
      <c r="L60" s="80"/>
      <c r="M60" s="80"/>
      <c r="N60" s="80"/>
      <c r="O60" s="111"/>
      <c r="P60" s="61"/>
      <c r="Q60" s="23"/>
    </row>
    <row r="61" spans="1:17" ht="30" customHeight="1" x14ac:dyDescent="0.25">
      <c r="A61" s="16"/>
      <c r="B61" s="16"/>
      <c r="C61" s="310">
        <v>19</v>
      </c>
      <c r="D61" s="293" t="s">
        <v>184</v>
      </c>
      <c r="E61" s="293"/>
      <c r="F61" s="295" t="s">
        <v>8</v>
      </c>
      <c r="G61" s="302" t="str">
        <f>'Baza wyników'!D24</f>
        <v>–</v>
      </c>
      <c r="H61" s="304" t="s">
        <v>132</v>
      </c>
      <c r="I61" s="217">
        <f>HLOOKUP($F$25,'Baza wyników'!$AE$231:$AQ$273,Q61,FALSE)</f>
        <v>5</v>
      </c>
      <c r="J61" s="217">
        <f>HLOOKUP($F$25,'Baza wyników'!$AE$143:$AQ$185,Q61,FALSE)</f>
        <v>25</v>
      </c>
      <c r="K61" s="217">
        <f>HLOOKUP($F$25,'Baza wyników'!$AE$2:$AQ$53,Q61,FALSE)</f>
        <v>50</v>
      </c>
      <c r="L61" s="217">
        <f>HLOOKUP($F$25,'Baza wyników'!$AE$187:$AQ$229,Q61,FALSE)</f>
        <v>75</v>
      </c>
      <c r="M61" s="217">
        <f>HLOOKUP($F$25,'Baza wyników'!$AE$275:$AQ$317,Q61,FALSE)</f>
        <v>95</v>
      </c>
      <c r="N61" s="217">
        <f>HLOOKUP($F$25,'Baza wyników'!$AE$55:$AQ$97,Q61,FALSE)</f>
        <v>33</v>
      </c>
      <c r="O61" s="218">
        <f>HLOOKUP($F$25,'Baza wyników'!$AE$99:$AQ$141,Q61,FALSE)</f>
        <v>154</v>
      </c>
      <c r="P61" s="61"/>
      <c r="Q61" s="23">
        <v>23</v>
      </c>
    </row>
    <row r="62" spans="1:17" ht="60" customHeight="1" x14ac:dyDescent="0.25">
      <c r="A62" s="16"/>
      <c r="B62" s="16"/>
      <c r="C62" s="297"/>
      <c r="D62" s="294"/>
      <c r="E62" s="294"/>
      <c r="F62" s="296"/>
      <c r="G62" s="303"/>
      <c r="H62" s="305"/>
      <c r="I62" s="80"/>
      <c r="J62" s="80"/>
      <c r="K62" s="80"/>
      <c r="L62" s="80"/>
      <c r="M62" s="80"/>
      <c r="N62" s="80"/>
      <c r="O62" s="111"/>
      <c r="P62" s="61"/>
      <c r="Q62" s="23"/>
    </row>
    <row r="63" spans="1:17" ht="30" customHeight="1" x14ac:dyDescent="0.25">
      <c r="A63" s="16"/>
      <c r="B63" s="16"/>
      <c r="C63" s="310">
        <v>20</v>
      </c>
      <c r="D63" s="293" t="s">
        <v>164</v>
      </c>
      <c r="E63" s="293"/>
      <c r="F63" s="295" t="s">
        <v>8</v>
      </c>
      <c r="G63" s="302" t="str">
        <f>'Baza wyników'!D25</f>
        <v>–</v>
      </c>
      <c r="H63" s="304" t="s">
        <v>132</v>
      </c>
      <c r="I63" s="217">
        <f>HLOOKUP($F$25,'Baza wyników'!$AE$231:$AQ$273,Q63,FALSE)</f>
        <v>5</v>
      </c>
      <c r="J63" s="217">
        <f>HLOOKUP($F$25,'Baza wyników'!$AE$143:$AQ$185,Q63,FALSE)</f>
        <v>25</v>
      </c>
      <c r="K63" s="217">
        <f>HLOOKUP($F$25,'Baza wyników'!$AE$2:$AQ$53,Q63,FALSE)</f>
        <v>50</v>
      </c>
      <c r="L63" s="217">
        <f>HLOOKUP($F$25,'Baza wyników'!$AE$187:$AQ$229,Q63,FALSE)</f>
        <v>75</v>
      </c>
      <c r="M63" s="217">
        <f>HLOOKUP($F$25,'Baza wyników'!$AE$275:$AQ$317,Q63,FALSE)</f>
        <v>95</v>
      </c>
      <c r="N63" s="217">
        <f>HLOOKUP($F$25,'Baza wyników'!$AE$55:$AQ$97,Q63,FALSE)</f>
        <v>33</v>
      </c>
      <c r="O63" s="218">
        <f>HLOOKUP($F$25,'Baza wyników'!$AE$99:$AQ$141,Q63,FALSE)</f>
        <v>148</v>
      </c>
      <c r="P63" s="61"/>
      <c r="Q63" s="23">
        <v>24</v>
      </c>
    </row>
    <row r="64" spans="1:17" ht="60" customHeight="1" x14ac:dyDescent="0.25">
      <c r="A64" s="16"/>
      <c r="B64" s="16"/>
      <c r="C64" s="297"/>
      <c r="D64" s="294"/>
      <c r="E64" s="294"/>
      <c r="F64" s="296"/>
      <c r="G64" s="303"/>
      <c r="H64" s="305"/>
      <c r="I64" s="80"/>
      <c r="J64" s="80"/>
      <c r="K64" s="80"/>
      <c r="L64" s="80"/>
      <c r="M64" s="80"/>
      <c r="N64" s="80"/>
      <c r="O64" s="111"/>
      <c r="P64" s="61"/>
      <c r="Q64" s="23"/>
    </row>
    <row r="65" spans="1:17" ht="30" customHeight="1" x14ac:dyDescent="0.25">
      <c r="A65" s="16"/>
      <c r="B65" s="16"/>
      <c r="C65" s="310">
        <v>21</v>
      </c>
      <c r="D65" s="293" t="s">
        <v>165</v>
      </c>
      <c r="E65" s="293"/>
      <c r="F65" s="295" t="s">
        <v>8</v>
      </c>
      <c r="G65" s="306" t="str">
        <f>'Baza wyników'!D26</f>
        <v>–</v>
      </c>
      <c r="H65" s="304" t="s">
        <v>132</v>
      </c>
      <c r="I65" s="226">
        <f>HLOOKUP($F$25,'Baza wyników'!$AE$231:$AQ$273,Q65,FALSE)</f>
        <v>5</v>
      </c>
      <c r="J65" s="226">
        <f>HLOOKUP($F$25,'Baza wyników'!$AE$143:$AQ$185,Q65,FALSE)</f>
        <v>25</v>
      </c>
      <c r="K65" s="226">
        <f>HLOOKUP($F$25,'Baza wyników'!$AE$2:$AQ$53,Q65,FALSE)</f>
        <v>50</v>
      </c>
      <c r="L65" s="226">
        <f>HLOOKUP($F$25,'Baza wyników'!$AE$187:$AQ$229,Q65,FALSE)</f>
        <v>75</v>
      </c>
      <c r="M65" s="226">
        <f>HLOOKUP($F$25,'Baza wyników'!$AE$275:$AQ$317,Q65,FALSE)</f>
        <v>95</v>
      </c>
      <c r="N65" s="226">
        <f>HLOOKUP($F$25,'Baza wyników'!$AE$55:$AQ$97,Q65,FALSE)</f>
        <v>33</v>
      </c>
      <c r="O65" s="218">
        <f>HLOOKUP($F$25,'Baza wyników'!$AE$99:$AQ$141,Q65,FALSE)</f>
        <v>163</v>
      </c>
      <c r="P65" s="110"/>
      <c r="Q65" s="23">
        <v>25</v>
      </c>
    </row>
    <row r="66" spans="1:17" ht="60" customHeight="1" x14ac:dyDescent="0.25">
      <c r="A66" s="16"/>
      <c r="B66" s="16"/>
      <c r="C66" s="297"/>
      <c r="D66" s="294"/>
      <c r="E66" s="294"/>
      <c r="F66" s="296"/>
      <c r="G66" s="307"/>
      <c r="H66" s="305"/>
      <c r="I66" s="80"/>
      <c r="J66" s="80"/>
      <c r="K66" s="80"/>
      <c r="L66" s="80"/>
      <c r="M66" s="80"/>
      <c r="N66" s="80"/>
      <c r="O66" s="111"/>
      <c r="P66" s="110"/>
      <c r="Q66" s="23"/>
    </row>
    <row r="67" spans="1:17" ht="30" customHeight="1" x14ac:dyDescent="0.25">
      <c r="A67" s="16"/>
      <c r="B67" s="16"/>
      <c r="C67" s="310">
        <v>22</v>
      </c>
      <c r="D67" s="293" t="s">
        <v>166</v>
      </c>
      <c r="E67" s="293"/>
      <c r="F67" s="295" t="s">
        <v>8</v>
      </c>
      <c r="G67" s="302" t="str">
        <f>'Baza wyników'!D27</f>
        <v>–</v>
      </c>
      <c r="H67" s="304" t="s">
        <v>132</v>
      </c>
      <c r="I67" s="217">
        <f>HLOOKUP($F$25,'Baza wyników'!$AE$231:$AQ$273,Q67,FALSE)</f>
        <v>5</v>
      </c>
      <c r="J67" s="217">
        <f>HLOOKUP($F$25,'Baza wyników'!$AE$143:$AQ$185,Q67,FALSE)</f>
        <v>25</v>
      </c>
      <c r="K67" s="217">
        <f>HLOOKUP($F$25,'Baza wyników'!$AE$2:$AQ$53,Q67,FALSE)</f>
        <v>50</v>
      </c>
      <c r="L67" s="217">
        <f>HLOOKUP($F$25,'Baza wyników'!$AE$187:$AQ$229,Q67,FALSE)</f>
        <v>75</v>
      </c>
      <c r="M67" s="217">
        <f>HLOOKUP($F$25,'Baza wyników'!$AE$275:$AQ$317,Q67,FALSE)</f>
        <v>95</v>
      </c>
      <c r="N67" s="217">
        <f>HLOOKUP($F$25,'Baza wyników'!$AE$55:$AQ$97,Q67,FALSE)</f>
        <v>33</v>
      </c>
      <c r="O67" s="218">
        <f>HLOOKUP($F$25,'Baza wyników'!$AE$99:$AQ$141,Q67,FALSE)</f>
        <v>149</v>
      </c>
      <c r="P67" s="110"/>
      <c r="Q67" s="23">
        <v>26</v>
      </c>
    </row>
    <row r="68" spans="1:17" ht="60" customHeight="1" x14ac:dyDescent="0.25">
      <c r="A68" s="16"/>
      <c r="B68" s="16"/>
      <c r="C68" s="297"/>
      <c r="D68" s="294"/>
      <c r="E68" s="294"/>
      <c r="F68" s="296"/>
      <c r="G68" s="303"/>
      <c r="H68" s="305"/>
      <c r="I68" s="80"/>
      <c r="J68" s="80"/>
      <c r="K68" s="80"/>
      <c r="L68" s="80"/>
      <c r="M68" s="80"/>
      <c r="N68" s="80"/>
      <c r="O68" s="111"/>
      <c r="P68" s="110"/>
      <c r="Q68" s="23"/>
    </row>
    <row r="69" spans="1:17" ht="30" customHeight="1" x14ac:dyDescent="0.25">
      <c r="A69" s="16"/>
      <c r="B69" s="16"/>
      <c r="C69" s="310">
        <v>23</v>
      </c>
      <c r="D69" s="293" t="s">
        <v>167</v>
      </c>
      <c r="E69" s="293"/>
      <c r="F69" s="295" t="s">
        <v>8</v>
      </c>
      <c r="G69" s="302" t="str">
        <f>'Baza wyników'!D28</f>
        <v>–</v>
      </c>
      <c r="H69" s="304" t="s">
        <v>132</v>
      </c>
      <c r="I69" s="217">
        <f>HLOOKUP($F$25,'Baza wyników'!$AE$231:$AQ$273,Q69,FALSE)</f>
        <v>5</v>
      </c>
      <c r="J69" s="217">
        <f>HLOOKUP($F$25,'Baza wyników'!$AE$143:$AQ$185,Q69,FALSE)</f>
        <v>25</v>
      </c>
      <c r="K69" s="217">
        <f>HLOOKUP($F$25,'Baza wyników'!$AE$2:$AQ$53,Q69,FALSE)</f>
        <v>50</v>
      </c>
      <c r="L69" s="217">
        <f>HLOOKUP($F$25,'Baza wyników'!$AE$187:$AQ$229,Q69,FALSE)</f>
        <v>75</v>
      </c>
      <c r="M69" s="217">
        <f>HLOOKUP($F$25,'Baza wyników'!$AE$275:$AQ$317,Q69,FALSE)</f>
        <v>95</v>
      </c>
      <c r="N69" s="217">
        <f>HLOOKUP($F$25,'Baza wyników'!$AE$55:$AQ$97,Q69,FALSE)</f>
        <v>33</v>
      </c>
      <c r="O69" s="218">
        <f>HLOOKUP($F$25,'Baza wyników'!$AE$99:$AQ$141,Q69,FALSE)</f>
        <v>155</v>
      </c>
      <c r="P69" s="110"/>
      <c r="Q69" s="23">
        <v>27</v>
      </c>
    </row>
    <row r="70" spans="1:17" ht="60" customHeight="1" x14ac:dyDescent="0.25">
      <c r="A70" s="16"/>
      <c r="B70" s="16"/>
      <c r="C70" s="297"/>
      <c r="D70" s="294"/>
      <c r="E70" s="294"/>
      <c r="F70" s="296"/>
      <c r="G70" s="303"/>
      <c r="H70" s="305"/>
      <c r="I70" s="80"/>
      <c r="J70" s="80"/>
      <c r="K70" s="80"/>
      <c r="L70" s="80"/>
      <c r="M70" s="80"/>
      <c r="N70" s="80"/>
      <c r="O70" s="111"/>
      <c r="P70" s="110"/>
      <c r="Q70" s="23"/>
    </row>
    <row r="71" spans="1:17" ht="30" customHeight="1" x14ac:dyDescent="0.25">
      <c r="A71" s="16"/>
      <c r="B71" s="16"/>
      <c r="C71" s="310">
        <v>24</v>
      </c>
      <c r="D71" s="293" t="s">
        <v>168</v>
      </c>
      <c r="E71" s="293"/>
      <c r="F71" s="295" t="s">
        <v>8</v>
      </c>
      <c r="G71" s="302" t="str">
        <f>'Baza wyników'!D29</f>
        <v>–</v>
      </c>
      <c r="H71" s="304" t="s">
        <v>1</v>
      </c>
      <c r="I71" s="217">
        <f>HLOOKUP($F$25,'Baza wyników'!$AE$231:$AQ$273,Q71,FALSE)</f>
        <v>5</v>
      </c>
      <c r="J71" s="217">
        <f>HLOOKUP($F$25,'Baza wyników'!$AE$143:$AQ$185,Q71,FALSE)</f>
        <v>25</v>
      </c>
      <c r="K71" s="217">
        <f>HLOOKUP($F$25,'Baza wyników'!$AE$2:$AQ$53,Q71,FALSE)</f>
        <v>50</v>
      </c>
      <c r="L71" s="217">
        <f>HLOOKUP($F$25,'Baza wyników'!$AE$187:$AQ$229,Q71,FALSE)</f>
        <v>75</v>
      </c>
      <c r="M71" s="217">
        <f>HLOOKUP($F$25,'Baza wyników'!$AE$275:$AQ$317,Q71,FALSE)</f>
        <v>95</v>
      </c>
      <c r="N71" s="217">
        <f>HLOOKUP($F$25,'Baza wyników'!$AE$55:$AQ$97,Q71,FALSE)</f>
        <v>33</v>
      </c>
      <c r="O71" s="218">
        <f>HLOOKUP($F$25,'Baza wyników'!$AE$99:$AQ$141,Q71,FALSE)</f>
        <v>153</v>
      </c>
      <c r="P71" s="110"/>
      <c r="Q71" s="23">
        <v>28</v>
      </c>
    </row>
    <row r="72" spans="1:17" ht="60" customHeight="1" x14ac:dyDescent="0.25">
      <c r="A72" s="16"/>
      <c r="B72" s="16"/>
      <c r="C72" s="297"/>
      <c r="D72" s="294"/>
      <c r="E72" s="294"/>
      <c r="F72" s="296"/>
      <c r="G72" s="303"/>
      <c r="H72" s="305"/>
      <c r="I72" s="80"/>
      <c r="J72" s="80"/>
      <c r="K72" s="80"/>
      <c r="L72" s="80"/>
      <c r="M72" s="80"/>
      <c r="N72" s="80"/>
      <c r="O72" s="111"/>
      <c r="P72" s="110"/>
      <c r="Q72" s="23"/>
    </row>
    <row r="73" spans="1:17" ht="30" customHeight="1" x14ac:dyDescent="0.25">
      <c r="A73" s="16"/>
      <c r="B73" s="16"/>
      <c r="C73" s="310">
        <v>25</v>
      </c>
      <c r="D73" s="293" t="s">
        <v>169</v>
      </c>
      <c r="E73" s="293"/>
      <c r="F73" s="295" t="s">
        <v>8</v>
      </c>
      <c r="G73" s="302" t="str">
        <f>'Baza wyników'!D30</f>
        <v>–</v>
      </c>
      <c r="H73" s="304" t="s">
        <v>1</v>
      </c>
      <c r="I73" s="217">
        <f>HLOOKUP($F$25,'Baza wyników'!$AE$231:$AQ$273,Q73,FALSE)</f>
        <v>5</v>
      </c>
      <c r="J73" s="217">
        <f>HLOOKUP($F$25,'Baza wyników'!$AE$143:$AQ$185,Q73,FALSE)</f>
        <v>25</v>
      </c>
      <c r="K73" s="217">
        <f>HLOOKUP($F$25,'Baza wyników'!$AE$2:$AQ$53,Q73,FALSE)</f>
        <v>50</v>
      </c>
      <c r="L73" s="217">
        <f>HLOOKUP($F$25,'Baza wyników'!$AE$187:$AQ$229,Q73,FALSE)</f>
        <v>75</v>
      </c>
      <c r="M73" s="217">
        <f>HLOOKUP($F$25,'Baza wyników'!$AE$275:$AQ$317,Q73,FALSE)</f>
        <v>95</v>
      </c>
      <c r="N73" s="217">
        <f>HLOOKUP($F$25,'Baza wyników'!$AE$55:$AQ$97,Q73,FALSE)</f>
        <v>33</v>
      </c>
      <c r="O73" s="218">
        <f>HLOOKUP($F$25,'Baza wyników'!$AE$99:$AQ$141,Q73,FALSE)</f>
        <v>153</v>
      </c>
      <c r="P73" s="110"/>
      <c r="Q73" s="23">
        <v>29</v>
      </c>
    </row>
    <row r="74" spans="1:17" ht="60" customHeight="1" x14ac:dyDescent="0.25">
      <c r="A74" s="16"/>
      <c r="B74" s="16"/>
      <c r="C74" s="297"/>
      <c r="D74" s="294"/>
      <c r="E74" s="294"/>
      <c r="F74" s="296"/>
      <c r="G74" s="303"/>
      <c r="H74" s="305"/>
      <c r="I74" s="80"/>
      <c r="J74" s="80"/>
      <c r="K74" s="80"/>
      <c r="L74" s="80"/>
      <c r="M74" s="80"/>
      <c r="N74" s="80"/>
      <c r="O74" s="111"/>
      <c r="P74" s="110"/>
      <c r="Q74" s="23"/>
    </row>
    <row r="75" spans="1:17" ht="30" customHeight="1" x14ac:dyDescent="0.25">
      <c r="A75" s="16"/>
      <c r="B75" s="16"/>
      <c r="C75" s="310">
        <v>26</v>
      </c>
      <c r="D75" s="293" t="s">
        <v>170</v>
      </c>
      <c r="E75" s="293"/>
      <c r="F75" s="295" t="s">
        <v>8</v>
      </c>
      <c r="G75" s="302" t="str">
        <f>'Baza wyników'!D31</f>
        <v>–</v>
      </c>
      <c r="H75" s="304" t="s">
        <v>1</v>
      </c>
      <c r="I75" s="217">
        <f>HLOOKUP($F$25,'Baza wyników'!$AE$231:$AQ$273,Q75,FALSE)</f>
        <v>5</v>
      </c>
      <c r="J75" s="217">
        <f>HLOOKUP($F$25,'Baza wyników'!$AE$143:$AQ$185,Q75,FALSE)</f>
        <v>25</v>
      </c>
      <c r="K75" s="217">
        <f>HLOOKUP($F$25,'Baza wyników'!$AE$2:$AQ$53,Q75,FALSE)</f>
        <v>50</v>
      </c>
      <c r="L75" s="217">
        <f>HLOOKUP($F$25,'Baza wyników'!$AE$187:$AQ$229,Q75,FALSE)</f>
        <v>75</v>
      </c>
      <c r="M75" s="217">
        <f>HLOOKUP($F$25,'Baza wyników'!$AE$275:$AQ$317,Q75,FALSE)</f>
        <v>95</v>
      </c>
      <c r="N75" s="217">
        <f>HLOOKUP($F$25,'Baza wyników'!$AE$55:$AQ$97,Q75,FALSE)</f>
        <v>33</v>
      </c>
      <c r="O75" s="218">
        <f>HLOOKUP($F$25,'Baza wyników'!$AE$99:$AQ$141,Q75,FALSE)</f>
        <v>145</v>
      </c>
      <c r="P75" s="110"/>
      <c r="Q75" s="23">
        <v>30</v>
      </c>
    </row>
    <row r="76" spans="1:17" ht="60" customHeight="1" x14ac:dyDescent="0.25">
      <c r="A76" s="16"/>
      <c r="B76" s="16"/>
      <c r="C76" s="297"/>
      <c r="D76" s="294"/>
      <c r="E76" s="294"/>
      <c r="F76" s="296"/>
      <c r="G76" s="303"/>
      <c r="H76" s="305"/>
      <c r="I76" s="80"/>
      <c r="J76" s="80"/>
      <c r="K76" s="80"/>
      <c r="L76" s="80"/>
      <c r="M76" s="80"/>
      <c r="N76" s="80"/>
      <c r="O76" s="111"/>
      <c r="P76" s="110"/>
      <c r="Q76" s="23"/>
    </row>
    <row r="77" spans="1:17" ht="45" customHeight="1" x14ac:dyDescent="0.25">
      <c r="A77" s="16"/>
      <c r="B77" s="16"/>
      <c r="C77" s="348" t="s">
        <v>34</v>
      </c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349"/>
      <c r="Q77" s="23"/>
    </row>
    <row r="78" spans="1:17" ht="30" customHeight="1" x14ac:dyDescent="0.25">
      <c r="A78" s="16"/>
      <c r="B78" s="16"/>
      <c r="C78" s="297">
        <v>31</v>
      </c>
      <c r="D78" s="294" t="s">
        <v>175</v>
      </c>
      <c r="E78" s="294"/>
      <c r="F78" s="296" t="s">
        <v>8</v>
      </c>
      <c r="G78" s="303" t="str">
        <f>'Baza wyników'!D36</f>
        <v>–</v>
      </c>
      <c r="H78" s="305" t="s">
        <v>134</v>
      </c>
      <c r="I78" s="215">
        <f>HLOOKUP($F$25,'Baza wyników'!$AE$231:$AQ$273,Q78,FALSE)</f>
        <v>5</v>
      </c>
      <c r="J78" s="215">
        <f>HLOOKUP($F$25,'Baza wyników'!$AE$143:$AQ$185,Q78,FALSE)</f>
        <v>25</v>
      </c>
      <c r="K78" s="215">
        <f>HLOOKUP($F$25,'Baza wyników'!$AE$2:$AQ$53,Q78,FALSE)</f>
        <v>50</v>
      </c>
      <c r="L78" s="215">
        <f>HLOOKUP($F$25,'Baza wyników'!$AE$187:$AQ$229,Q78,FALSE)</f>
        <v>75</v>
      </c>
      <c r="M78" s="215">
        <f>HLOOKUP($F$25,'Baza wyników'!$AE$275:$AQ$317,Q78,FALSE)</f>
        <v>95</v>
      </c>
      <c r="N78" s="215">
        <f>HLOOKUP($F$25,'Baza wyników'!$AE$55:$AQ$97,Q78,FALSE)</f>
        <v>33</v>
      </c>
      <c r="O78" s="216">
        <f>HLOOKUP($F$25,'Baza wyników'!$AE$99:$AQ$141,Q78,FALSE)</f>
        <v>161</v>
      </c>
      <c r="P78" s="110"/>
      <c r="Q78" s="81">
        <v>35</v>
      </c>
    </row>
    <row r="79" spans="1:17" ht="60" customHeight="1" x14ac:dyDescent="0.25">
      <c r="A79" s="16"/>
      <c r="B79" s="16"/>
      <c r="C79" s="297"/>
      <c r="D79" s="294"/>
      <c r="E79" s="294"/>
      <c r="F79" s="296"/>
      <c r="G79" s="303"/>
      <c r="H79" s="305"/>
      <c r="I79" s="109"/>
      <c r="J79" s="109"/>
      <c r="K79" s="109"/>
      <c r="L79" s="109"/>
      <c r="M79" s="109"/>
      <c r="N79" s="109"/>
      <c r="O79" s="111"/>
      <c r="P79" s="110"/>
      <c r="Q79" s="81"/>
    </row>
    <row r="80" spans="1:17" ht="45" customHeight="1" x14ac:dyDescent="0.25">
      <c r="A80" s="16"/>
      <c r="B80" s="16"/>
      <c r="C80" s="348" t="s">
        <v>128</v>
      </c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349"/>
      <c r="Q80" s="23"/>
    </row>
    <row r="81" spans="1:17" ht="30" customHeight="1" x14ac:dyDescent="0.25">
      <c r="A81" s="16"/>
      <c r="B81" s="16"/>
      <c r="C81" s="297">
        <v>37</v>
      </c>
      <c r="D81" s="294" t="s">
        <v>177</v>
      </c>
      <c r="E81" s="294"/>
      <c r="F81" s="296" t="s">
        <v>8</v>
      </c>
      <c r="G81" s="303" t="str">
        <f>'Baza wyników'!D42</f>
        <v>–</v>
      </c>
      <c r="H81" s="305" t="s">
        <v>1</v>
      </c>
      <c r="I81" s="215">
        <f>HLOOKUP($F$25,'Baza wyników'!$AE$231:$AQ$273,Q81,FALSE)</f>
        <v>5</v>
      </c>
      <c r="J81" s="215">
        <f>HLOOKUP($F$25,'Baza wyników'!$AE$143:$AQ$185,Q81,FALSE)</f>
        <v>25</v>
      </c>
      <c r="K81" s="215">
        <f>HLOOKUP($F$25,'Baza wyników'!$AE$2:$AQ$53,Q81,FALSE)</f>
        <v>50</v>
      </c>
      <c r="L81" s="215">
        <f>HLOOKUP($F$25,'Baza wyników'!$AE$187:$AQ$229,Q81,FALSE)</f>
        <v>75</v>
      </c>
      <c r="M81" s="215">
        <f>HLOOKUP($F$25,'Baza wyników'!$AE$275:$AQ$317,Q81,FALSE)</f>
        <v>95</v>
      </c>
      <c r="N81" s="215">
        <f>HLOOKUP($F$25,'Baza wyników'!$AE$55:$AQ$97,Q81,FALSE)</f>
        <v>33</v>
      </c>
      <c r="O81" s="216">
        <f>HLOOKUP($F$25,'Baza wyników'!$AE$99:$AQ$141,Q81,FALSE)</f>
        <v>149</v>
      </c>
      <c r="P81" s="110"/>
      <c r="Q81" s="81">
        <v>41</v>
      </c>
    </row>
    <row r="82" spans="1:17" ht="60" customHeight="1" x14ac:dyDescent="0.25">
      <c r="A82" s="16"/>
      <c r="B82" s="16"/>
      <c r="C82" s="297"/>
      <c r="D82" s="294"/>
      <c r="E82" s="294"/>
      <c r="F82" s="330"/>
      <c r="G82" s="303"/>
      <c r="H82" s="305"/>
      <c r="I82" s="109"/>
      <c r="J82" s="109"/>
      <c r="K82" s="109"/>
      <c r="L82" s="109"/>
      <c r="M82" s="109"/>
      <c r="N82" s="109"/>
      <c r="O82" s="111"/>
      <c r="P82" s="110"/>
      <c r="Q82" s="81"/>
    </row>
    <row r="83" spans="1:17" ht="15" customHeight="1" x14ac:dyDescent="0.25">
      <c r="A83" s="16"/>
      <c r="B83" s="16"/>
      <c r="C83" s="112"/>
      <c r="D83" s="112"/>
      <c r="E83" s="112"/>
      <c r="F83" s="112"/>
      <c r="G83" s="112"/>
      <c r="H83" s="273"/>
      <c r="I83" s="112"/>
      <c r="J83" s="112"/>
      <c r="K83" s="112"/>
      <c r="L83" s="112"/>
      <c r="M83" s="112"/>
      <c r="N83" s="112"/>
      <c r="O83" s="112"/>
      <c r="P83" s="62"/>
      <c r="Q83" s="23"/>
    </row>
  </sheetData>
  <sheetProtection algorithmName="SHA-512" hashValue="VvorCDadid++NrFze7GodOSoV5KNwh13DIR8FZ+aI1ByDYCNsGbRkFuZzy4mnnqt4oCItVfqB/WmNDGHmSnvew==" saltValue="zqHYyy0XChcmU1tbJp9wRA==" spinCount="100000" sheet="1" formatCells="0" formatColumns="0" formatRows="0" insertColumns="0" insertRows="0" insertHyperlinks="0" deleteColumns="0" deleteRows="0" sort="0" autoFilter="0" pivotTables="0"/>
  <mergeCells count="125">
    <mergeCell ref="C80:O80"/>
    <mergeCell ref="C81:C82"/>
    <mergeCell ref="D81:E82"/>
    <mergeCell ref="F81:F82"/>
    <mergeCell ref="G81:G82"/>
    <mergeCell ref="H81:H82"/>
    <mergeCell ref="C77:O77"/>
    <mergeCell ref="C69:C70"/>
    <mergeCell ref="D69:E70"/>
    <mergeCell ref="F69:F70"/>
    <mergeCell ref="G69:G70"/>
    <mergeCell ref="C78:C79"/>
    <mergeCell ref="D78:E79"/>
    <mergeCell ref="F78:F79"/>
    <mergeCell ref="G78:G79"/>
    <mergeCell ref="H78:H79"/>
    <mergeCell ref="C75:C76"/>
    <mergeCell ref="D75:E76"/>
    <mergeCell ref="F73:F74"/>
    <mergeCell ref="G73:G74"/>
    <mergeCell ref="H73:H74"/>
    <mergeCell ref="H69:H70"/>
    <mergeCell ref="C71:C72"/>
    <mergeCell ref="D71:E72"/>
    <mergeCell ref="C58:O58"/>
    <mergeCell ref="F75:F76"/>
    <mergeCell ref="G75:G76"/>
    <mergeCell ref="H75:H76"/>
    <mergeCell ref="C73:C74"/>
    <mergeCell ref="D73:E74"/>
    <mergeCell ref="C48:C49"/>
    <mergeCell ref="D48:E49"/>
    <mergeCell ref="F48:F49"/>
    <mergeCell ref="G48:G49"/>
    <mergeCell ref="H48:H49"/>
    <mergeCell ref="C59:C60"/>
    <mergeCell ref="D59:E60"/>
    <mergeCell ref="F59:F60"/>
    <mergeCell ref="C50:C51"/>
    <mergeCell ref="D50:E51"/>
    <mergeCell ref="F50:F51"/>
    <mergeCell ref="G50:G51"/>
    <mergeCell ref="H50:H51"/>
    <mergeCell ref="G59:G60"/>
    <mergeCell ref="H59:H60"/>
    <mergeCell ref="C56:C57"/>
    <mergeCell ref="D56:E57"/>
    <mergeCell ref="F56:F57"/>
    <mergeCell ref="G56:G57"/>
    <mergeCell ref="H56:H57"/>
    <mergeCell ref="C52:C53"/>
    <mergeCell ref="D52:E53"/>
    <mergeCell ref="F52:F53"/>
    <mergeCell ref="G52:G53"/>
    <mergeCell ref="H52:H53"/>
    <mergeCell ref="C54:C55"/>
    <mergeCell ref="D54:E55"/>
    <mergeCell ref="F54:F55"/>
    <mergeCell ref="G54:G55"/>
    <mergeCell ref="H54:H55"/>
    <mergeCell ref="C23:O23"/>
    <mergeCell ref="C33:O33"/>
    <mergeCell ref="D32:E32"/>
    <mergeCell ref="G32:H32"/>
    <mergeCell ref="G34:G35"/>
    <mergeCell ref="H34:H35"/>
    <mergeCell ref="C34:C35"/>
    <mergeCell ref="D34:E35"/>
    <mergeCell ref="F34:F35"/>
    <mergeCell ref="F25:K25"/>
    <mergeCell ref="C28:O28"/>
    <mergeCell ref="L25:O25"/>
    <mergeCell ref="H40:H41"/>
    <mergeCell ref="C46:C47"/>
    <mergeCell ref="D46:E47"/>
    <mergeCell ref="F46:F47"/>
    <mergeCell ref="G46:G47"/>
    <mergeCell ref="H46:H47"/>
    <mergeCell ref="C44:C45"/>
    <mergeCell ref="D44:E45"/>
    <mergeCell ref="F44:F45"/>
    <mergeCell ref="C42:C43"/>
    <mergeCell ref="D42:E43"/>
    <mergeCell ref="F42:F43"/>
    <mergeCell ref="G42:G43"/>
    <mergeCell ref="H42:H43"/>
    <mergeCell ref="C40:C41"/>
    <mergeCell ref="D40:E41"/>
    <mergeCell ref="F40:F41"/>
    <mergeCell ref="G40:G41"/>
    <mergeCell ref="G44:G45"/>
    <mergeCell ref="H44:H45"/>
    <mergeCell ref="G36:G37"/>
    <mergeCell ref="H36:H37"/>
    <mergeCell ref="C38:C39"/>
    <mergeCell ref="D38:E39"/>
    <mergeCell ref="F38:F39"/>
    <mergeCell ref="G38:G39"/>
    <mergeCell ref="H38:H39"/>
    <mergeCell ref="C36:C37"/>
    <mergeCell ref="D36:E37"/>
    <mergeCell ref="F36:F37"/>
    <mergeCell ref="G61:G62"/>
    <mergeCell ref="H61:H62"/>
    <mergeCell ref="C63:C64"/>
    <mergeCell ref="D63:E64"/>
    <mergeCell ref="F63:F64"/>
    <mergeCell ref="G63:G64"/>
    <mergeCell ref="H63:H64"/>
    <mergeCell ref="C61:C62"/>
    <mergeCell ref="D61:E62"/>
    <mergeCell ref="F61:F62"/>
    <mergeCell ref="F71:F72"/>
    <mergeCell ref="G71:G72"/>
    <mergeCell ref="H71:H72"/>
    <mergeCell ref="F65:F66"/>
    <mergeCell ref="G65:G66"/>
    <mergeCell ref="H65:H66"/>
    <mergeCell ref="C65:C66"/>
    <mergeCell ref="D65:E66"/>
    <mergeCell ref="D67:E68"/>
    <mergeCell ref="F67:F68"/>
    <mergeCell ref="G67:G68"/>
    <mergeCell ref="H67:H68"/>
    <mergeCell ref="C67:C68"/>
  </mergeCells>
  <dataValidations count="2">
    <dataValidation type="list" allowBlank="1" showInputMessage="1" showErrorMessage="1" sqref="F26:F27" xr:uid="{00000000-0002-0000-0600-000000000000}">
      <formula1>#REF!</formula1>
    </dataValidation>
    <dataValidation type="list" allowBlank="1" showErrorMessage="1" promptTitle="qqq" prompt="qqq" sqref="F25:K25" xr:uid="{FA9D6CEE-2EE3-46C1-A435-1381F46D415E}">
      <formula1>$F$1:$F$13</formula1>
    </dataValidation>
  </dataValidations>
  <hyperlinks>
    <hyperlink ref="F34" location="Definicje!C6:D6" tooltip="Przejdź do definicji wskaźnika." display="definicja" xr:uid="{48AC1EC2-F412-4DE0-A8EB-708B580301AD}"/>
    <hyperlink ref="F36" location="Definicje!C7:D7" tooltip="Przejdź do definicji wskaźnika." display="definicja" xr:uid="{AAB6E947-3B82-4C38-83AC-3510428C22C5}"/>
    <hyperlink ref="F46" location="Definicje!C9:D9" tooltip="Przejdź do definicji wskaźnika." display="definicja" xr:uid="{5A03E90B-C793-47FE-BF7D-C15D08825EFF}"/>
    <hyperlink ref="F44" location="Definicje!C8:D8" tooltip="Przejdź do definicji wskaźnika." display="definicja" xr:uid="{B414749A-3CE4-43E5-9BD9-79F908C488F6}"/>
    <hyperlink ref="F38" location="Definicje!C7:D7" tooltip="Przejdź do definicji wskaźnika." display="definicja" xr:uid="{AF80C35F-40D4-4ADC-87E4-FF45F88D3E25}"/>
    <hyperlink ref="F38:F39" location="Definicje!D8" tooltip="Przejdź do definicji wskaźnika." display="definicja" xr:uid="{0D416C36-641F-4B08-8977-3E0D307181DE}"/>
    <hyperlink ref="F40" location="Definicje!C7:D7" tooltip="Przejdź do definicji wskaźnika." display="definicja" xr:uid="{FD55FBC3-22B6-4E63-84D7-656F11F70F2F}"/>
    <hyperlink ref="F40:F41" location="Definicje!D8" tooltip="Przejdź do definicji wskaźnika." display="definicja" xr:uid="{F33C5CF9-FE2E-4934-A257-DB48B64F6C31}"/>
    <hyperlink ref="F42" location="Definicje!C7:D7" tooltip="Przejdź do definicji wskaźnika." display="definicja" xr:uid="{CCDA7DC9-5ABC-4556-9B6E-71FF547617A5}"/>
    <hyperlink ref="F42:F43" location="Definicje!D8" tooltip="Przejdź do definicji wskaźnika." display="definicja" xr:uid="{191D0B4A-28E2-490A-978B-76A186CC1686}"/>
    <hyperlink ref="F44:F45" location="Definicje!D9" tooltip="Przejdź do definicji wskaźnika." display="definicja" xr:uid="{A382DD98-E615-4BAE-B0E5-988BB870482C}"/>
    <hyperlink ref="F46:F47" location="Definicje!D10" tooltip="Przejdź do definicji wskaźnika." display="definicja" xr:uid="{46D59A6E-6384-4BE6-B675-28A4DE51C339}"/>
    <hyperlink ref="F48" location="Definicje!C11:D11" tooltip="Przejdź do definicji wskaźnika." display="definicja" xr:uid="{AE6C6FBF-701C-46B9-9F51-7251376D747D}"/>
    <hyperlink ref="F48:F49" location="Definicje!D12" tooltip="Przejdź do definicji wskaźnika." display="definicja" xr:uid="{573B40E0-AF35-4A32-968B-CD203158D7DC}"/>
    <hyperlink ref="F52" location="Definicje!C13:D13" tooltip="Przejdź do definicji wskaźnika." display="definicja" xr:uid="{36DB6A37-8CE5-41D1-B998-FDD1ED206D1C}"/>
    <hyperlink ref="F54" location="Definicje!C14:D14" tooltip="Przejdź do definicji wskaźnika." display="definicja" xr:uid="{6F8FB44B-7097-4B33-A0E4-3EA26B6E82D7}"/>
    <hyperlink ref="F52:F53" location="Definicje!D14" tooltip="Przejdź do definicji wskaźnika." display="definicja" xr:uid="{F5C0E2E8-B8DA-48B0-905E-D40838E9FFB5}"/>
    <hyperlink ref="F54:F55" location="Definicje!D15" tooltip="Przejdź do definicji wskaźnika." display="definicja" xr:uid="{ACC9550E-9594-48C0-B446-439606F1CBFB}"/>
    <hyperlink ref="F56" location="Definicje!C17:D17" tooltip="Przejdź do definicji wskaźnika." display="definicja" xr:uid="{4F832CEE-D65D-4FB1-8482-5F533C755844}"/>
    <hyperlink ref="F56:F57" location="Definicje!D18" tooltip="Przejdź do definicji wskaźnika." display="definicja" xr:uid="{7AC225CD-19F9-4D07-9B22-07A49D6C5FEB}"/>
    <hyperlink ref="F50" location="Definicje!C11:D11" tooltip="Przejdź do definicji wskaźnika." display="definicja" xr:uid="{E6DE19B5-0BBB-4D5F-ACF3-4590DCAF4789}"/>
    <hyperlink ref="F50:F51" location="Definicje!D13" tooltip="Przejdź do definicji wskaźnika." display="definicja" xr:uid="{6C902A6A-414D-45AE-96E1-B37734CF389D}"/>
    <hyperlink ref="F34:F35" location="Definicje!D6" tooltip="Przejdź do definicji wskaźnika." display="definicja" xr:uid="{E48E06B8-7062-4190-B98A-E9A81506010B}"/>
    <hyperlink ref="F36:F37" location="Definicje!D7" tooltip="Przejdź do definicji wskaźnika." display="definicja" xr:uid="{9AA0F741-F485-4B80-9E64-45EE42BC89C1}"/>
    <hyperlink ref="F59" location="Definicje!C25:D25" tooltip="Przejdź do definicji wskaźnika." display="definicja" xr:uid="{E817E6C6-F247-45F9-934E-C899818376A3}"/>
    <hyperlink ref="F61" location="Definicje!C26:D26" tooltip="Przejdź do definicji wskaźnika." display="definicja" xr:uid="{E1C9F1B6-8EC9-4E7B-9155-73BC351A14C6}"/>
    <hyperlink ref="F63" location="Definicje!C27:D27" tooltip="Przejdź do definicji wskaźnika." display="definicja" xr:uid="{6BA94DBD-1C99-47B0-B43C-F088F9C257B5}"/>
    <hyperlink ref="F65" location="Definicje!C28:D28" tooltip="Przejdź do definicji wskaźnika." display="definicja" xr:uid="{655AA775-45F8-4873-8FD4-65441C229DFB}"/>
    <hyperlink ref="F67:F75" location="Definicje!C29:D29" tooltip="Przejdź do definicji wskaźnika." display="definicja" xr:uid="{0A990FB7-7CE2-4A02-801B-4F437B1600B1}"/>
    <hyperlink ref="F67" location="Definicje!C30:D30" tooltip="Przejdź do definicji wskaźnika." display="definicja" xr:uid="{100A918D-E666-401C-9E8E-44E57C85E7EF}"/>
    <hyperlink ref="F69" location="Definicje!C31:D31" tooltip="Przejdź do definicji wskaźnika." display="definicja" xr:uid="{27EFB7BD-57B7-4F97-A3FE-A65EEC4CE716}"/>
    <hyperlink ref="F71" location="Definicje!C32:D32" tooltip="Przejdź do definicji wskaźnika." display="definicja" xr:uid="{3572C6C1-C51A-4C55-A463-8920DF13A8DC}"/>
    <hyperlink ref="F73" location="Definicje!C33:D33" tooltip="Przejdź do definicji wskaźnika." display="definicja" xr:uid="{114FE15C-5ED6-4171-A47E-19B62D88985E}"/>
    <hyperlink ref="F75" location="Definicje!C34:D34" tooltip="Przejdź do definicji wskaźnika." display="definicja" xr:uid="{867E1CC7-5EE6-4074-A08C-8FBD69680696}"/>
    <hyperlink ref="F59:F60" location="Definicje!D26" tooltip="Przejdź do definicji wskaźnika." display="definicja" xr:uid="{08348962-0727-47BA-B9FA-ADDC6320F2D8}"/>
    <hyperlink ref="F61:F62" location="Definicje!D27" tooltip="Przejdź do definicji wskaźnika." display="definicja" xr:uid="{4E149AE5-54C1-4175-B70B-5DDC9F9EB78C}"/>
    <hyperlink ref="F63:F64" location="Definicje!D28" tooltip="Przejdź do definicji wskaźnika." display="definicja" xr:uid="{615039D2-E2DD-4626-83D0-4D13C73F1663}"/>
    <hyperlink ref="F65:F66" location="Definicje!D29" tooltip="Przejdź do definicji wskaźnika." display="definicja" xr:uid="{15273724-2B94-4D2D-A672-11B179245BEA}"/>
    <hyperlink ref="F67:F68" location="Definicje!D30" tooltip="Przejdź do definicji wskaźnika." display="definicja" xr:uid="{713A5440-C178-495D-A467-6B282BAE9974}"/>
    <hyperlink ref="F69:F70" location="Definicje!D31" tooltip="Przejdź do definicji wskaźnika." display="definicja" xr:uid="{676412D3-8BD8-49EB-9018-E7AA1928B681}"/>
    <hyperlink ref="F71:F72" location="Definicje!D32" tooltip="Przejdź do definicji wskaźnika." display="definicja" xr:uid="{DE52193C-CE02-4A06-AABF-4BDD2AD920D5}"/>
    <hyperlink ref="F73:F74" location="Definicje!D33" tooltip="Przejdź do definicji wskaźnika." display="definicja" xr:uid="{2ACFDB4C-FAD7-45B2-8170-F1E28F18A4D0}"/>
    <hyperlink ref="F75:F76" location="Definicje!D34" tooltip="Przejdź do definicji wskaźnika." display="definicja" xr:uid="{B250B64C-20AC-4D12-8DDD-C73B1461585B}"/>
    <hyperlink ref="F78" location="Definicje!C48:D48" tooltip="Przejdź do definicji wskaźnika." display="definicja" xr:uid="{3907656A-955D-4E10-A2F1-2E461D77E7F6}"/>
    <hyperlink ref="F78:F79" location="Definicje!D43" tooltip="Przejdź do definicji wskaźnika." display="definicja" xr:uid="{C5B06AF4-2DD5-4CC0-BE45-CE56F0C2699B}"/>
    <hyperlink ref="F81" location="Definicje!A52:D52" display="definicja" xr:uid="{A7BB567A-6272-4135-9DCA-D323AD150584}"/>
    <hyperlink ref="F81:F82" location="Definicje!D55" tooltip="Przejdź do definicji wskaźnika." display="definicja" xr:uid="{89138AC6-538D-4111-8C56-F4E7E0574690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6">
    <tabColor rgb="FFB4DE86"/>
  </sheetPr>
  <dimension ref="A1:F68"/>
  <sheetViews>
    <sheetView showGridLines="0" showRowColHeaders="0" zoomScaleNormal="100" workbookViewId="0">
      <selection activeCell="B2" sqref="B2:D2"/>
    </sheetView>
  </sheetViews>
  <sheetFormatPr defaultColWidth="0" defaultRowHeight="15" customHeight="1" zeroHeight="1" x14ac:dyDescent="0.25"/>
  <cols>
    <col min="1" max="1" width="3.85546875" customWidth="1"/>
    <col min="2" max="2" width="4.85546875" style="49" customWidth="1"/>
    <col min="3" max="3" width="39.7109375" customWidth="1"/>
    <col min="4" max="4" width="90.7109375" customWidth="1"/>
    <col min="5" max="5" width="3.7109375" customWidth="1"/>
    <col min="6" max="6" width="0" hidden="1" customWidth="1"/>
    <col min="7" max="16384" width="9.140625" hidden="1"/>
  </cols>
  <sheetData>
    <row r="1" spans="1:5" ht="0.95" customHeight="1" x14ac:dyDescent="0.25">
      <c r="A1" s="2"/>
      <c r="B1" s="46"/>
      <c r="C1" s="7"/>
      <c r="D1" s="6"/>
    </row>
    <row r="2" spans="1:5" ht="45" customHeight="1" x14ac:dyDescent="0.25">
      <c r="A2" s="5"/>
      <c r="B2" s="350" t="s">
        <v>43</v>
      </c>
      <c r="C2" s="350"/>
      <c r="D2" s="350"/>
      <c r="E2" s="5"/>
    </row>
    <row r="3" spans="1:5" s="2" customFormat="1" ht="99.95" customHeight="1" x14ac:dyDescent="0.25">
      <c r="A3" s="245"/>
      <c r="B3" s="352" t="s">
        <v>249</v>
      </c>
      <c r="C3" s="353"/>
      <c r="D3" s="354"/>
      <c r="E3" s="245"/>
    </row>
    <row r="4" spans="1:5" ht="33.75" customHeight="1" x14ac:dyDescent="0.35">
      <c r="A4" s="2"/>
      <c r="B4" s="350" t="s">
        <v>30</v>
      </c>
      <c r="C4" s="351"/>
      <c r="D4" s="351"/>
    </row>
    <row r="5" spans="1:5" s="3" customFormat="1" ht="30" customHeight="1" x14ac:dyDescent="0.25">
      <c r="A5" s="4"/>
      <c r="B5" s="11" t="s">
        <v>91</v>
      </c>
      <c r="C5" s="12" t="s">
        <v>0</v>
      </c>
      <c r="D5" s="13" t="s">
        <v>27</v>
      </c>
    </row>
    <row r="6" spans="1:5" ht="360" customHeight="1" x14ac:dyDescent="0.25">
      <c r="A6" s="50"/>
      <c r="B6" s="97">
        <v>1</v>
      </c>
      <c r="C6" s="246" t="s">
        <v>150</v>
      </c>
      <c r="D6" s="247"/>
      <c r="E6" s="3"/>
    </row>
    <row r="7" spans="1:5" ht="215.1" customHeight="1" x14ac:dyDescent="0.25">
      <c r="A7" s="50"/>
      <c r="B7" s="97">
        <v>2</v>
      </c>
      <c r="C7" s="233" t="s">
        <v>151</v>
      </c>
      <c r="D7" s="248"/>
      <c r="E7" s="3"/>
    </row>
    <row r="8" spans="1:5" ht="240" customHeight="1" x14ac:dyDescent="0.25">
      <c r="A8" s="50"/>
      <c r="B8" s="97">
        <v>3</v>
      </c>
      <c r="C8" s="233" t="s">
        <v>248</v>
      </c>
      <c r="D8" s="248"/>
      <c r="E8" s="3"/>
    </row>
    <row r="9" spans="1:5" ht="210" customHeight="1" thickBot="1" x14ac:dyDescent="0.3">
      <c r="B9" s="97">
        <v>4</v>
      </c>
      <c r="C9" s="233" t="s">
        <v>154</v>
      </c>
      <c r="D9" s="248"/>
    </row>
    <row r="10" spans="1:5" ht="200.1" customHeight="1" x14ac:dyDescent="0.25">
      <c r="B10" s="97">
        <v>5</v>
      </c>
      <c r="C10" s="233" t="s">
        <v>155</v>
      </c>
      <c r="D10" s="248"/>
      <c r="E10" s="8"/>
    </row>
    <row r="11" spans="1:5" ht="185.1" customHeight="1" x14ac:dyDescent="0.25">
      <c r="B11" s="97">
        <v>6</v>
      </c>
      <c r="C11" s="233" t="s">
        <v>156</v>
      </c>
      <c r="D11" s="248"/>
      <c r="E11" s="3"/>
    </row>
    <row r="12" spans="1:5" ht="150" customHeight="1" x14ac:dyDescent="0.25">
      <c r="B12" s="97">
        <v>7</v>
      </c>
      <c r="C12" s="233" t="s">
        <v>183</v>
      </c>
      <c r="D12" s="249"/>
      <c r="E12" s="3"/>
    </row>
    <row r="13" spans="1:5" ht="159.94999999999999" customHeight="1" x14ac:dyDescent="0.25">
      <c r="B13" s="97">
        <v>8</v>
      </c>
      <c r="C13" s="233" t="s">
        <v>73</v>
      </c>
      <c r="D13" s="248"/>
      <c r="E13" s="3"/>
    </row>
    <row r="14" spans="1:5" ht="210" customHeight="1" x14ac:dyDescent="0.25">
      <c r="B14" s="97">
        <v>9</v>
      </c>
      <c r="C14" s="233" t="s">
        <v>157</v>
      </c>
      <c r="D14" s="248"/>
      <c r="E14" s="3"/>
    </row>
    <row r="15" spans="1:5" ht="210" customHeight="1" x14ac:dyDescent="0.25">
      <c r="B15" s="97">
        <v>10</v>
      </c>
      <c r="C15" s="233" t="s">
        <v>74</v>
      </c>
      <c r="D15" s="248"/>
      <c r="E15" s="3"/>
    </row>
    <row r="16" spans="1:5" ht="225" customHeight="1" x14ac:dyDescent="0.25">
      <c r="B16" s="97">
        <v>11</v>
      </c>
      <c r="C16" s="233" t="s">
        <v>158</v>
      </c>
      <c r="D16" s="248"/>
      <c r="E16" s="3"/>
    </row>
    <row r="17" spans="1:5" ht="200.1" customHeight="1" x14ac:dyDescent="0.25">
      <c r="B17" s="97">
        <v>12</v>
      </c>
      <c r="C17" s="234" t="s">
        <v>125</v>
      </c>
      <c r="D17" s="248"/>
      <c r="E17" s="3"/>
    </row>
    <row r="18" spans="1:5" ht="195" customHeight="1" x14ac:dyDescent="0.25">
      <c r="B18" s="97">
        <v>13</v>
      </c>
      <c r="C18" s="233" t="s">
        <v>190</v>
      </c>
      <c r="D18" s="248"/>
      <c r="E18" s="3"/>
    </row>
    <row r="19" spans="1:5" ht="189.95" customHeight="1" x14ac:dyDescent="0.25">
      <c r="B19" s="97">
        <v>14</v>
      </c>
      <c r="C19" s="233" t="s">
        <v>191</v>
      </c>
      <c r="D19" s="248"/>
      <c r="E19" s="3"/>
    </row>
    <row r="20" spans="1:5" ht="189.95" customHeight="1" x14ac:dyDescent="0.25">
      <c r="B20" s="97">
        <v>15</v>
      </c>
      <c r="C20" s="233" t="s">
        <v>192</v>
      </c>
      <c r="D20" s="248"/>
      <c r="E20" s="3"/>
    </row>
    <row r="21" spans="1:5" ht="185.1" customHeight="1" x14ac:dyDescent="0.25">
      <c r="B21" s="97">
        <v>16</v>
      </c>
      <c r="C21" s="233" t="s">
        <v>193</v>
      </c>
      <c r="D21" s="248"/>
      <c r="E21" s="3"/>
    </row>
    <row r="22" spans="1:5" ht="189.95" customHeight="1" x14ac:dyDescent="0.25">
      <c r="B22" s="97">
        <v>17</v>
      </c>
      <c r="C22" s="235" t="s">
        <v>194</v>
      </c>
      <c r="D22" s="250"/>
      <c r="E22" s="3"/>
    </row>
    <row r="23" spans="1:5" ht="15" customHeight="1" x14ac:dyDescent="0.25">
      <c r="A23" s="50"/>
      <c r="B23" s="47"/>
      <c r="C23" s="10"/>
      <c r="D23" s="9"/>
    </row>
    <row r="24" spans="1:5" ht="33" customHeight="1" x14ac:dyDescent="0.35">
      <c r="A24" s="50"/>
      <c r="B24" s="350" t="s">
        <v>31</v>
      </c>
      <c r="C24" s="351"/>
      <c r="D24" s="351"/>
    </row>
    <row r="25" spans="1:5" s="3" customFormat="1" ht="30" customHeight="1" x14ac:dyDescent="0.25">
      <c r="A25" s="4"/>
      <c r="B25" s="11" t="s">
        <v>91</v>
      </c>
      <c r="C25" s="12" t="s">
        <v>0</v>
      </c>
      <c r="D25" s="13" t="s">
        <v>27</v>
      </c>
    </row>
    <row r="26" spans="1:5" ht="399.95" customHeight="1" x14ac:dyDescent="0.25">
      <c r="A26" s="2"/>
      <c r="B26" s="97">
        <v>18</v>
      </c>
      <c r="C26" s="236" t="s">
        <v>163</v>
      </c>
      <c r="D26" s="251"/>
    </row>
    <row r="27" spans="1:5" ht="285" customHeight="1" x14ac:dyDescent="0.25">
      <c r="A27" s="2"/>
      <c r="B27" s="97">
        <v>19</v>
      </c>
      <c r="C27" s="236" t="s">
        <v>184</v>
      </c>
      <c r="D27" s="251"/>
    </row>
    <row r="28" spans="1:5" ht="345" customHeight="1" x14ac:dyDescent="0.25">
      <c r="A28" s="2"/>
      <c r="B28" s="97">
        <v>20</v>
      </c>
      <c r="C28" s="236" t="s">
        <v>164</v>
      </c>
      <c r="D28" s="251"/>
    </row>
    <row r="29" spans="1:5" ht="234.95" customHeight="1" x14ac:dyDescent="0.25">
      <c r="A29" s="2"/>
      <c r="B29" s="97">
        <v>21</v>
      </c>
      <c r="C29" s="236" t="s">
        <v>165</v>
      </c>
      <c r="D29" s="251"/>
    </row>
    <row r="30" spans="1:5" ht="185.1" customHeight="1" x14ac:dyDescent="0.25">
      <c r="A30" s="2"/>
      <c r="B30" s="97">
        <v>22</v>
      </c>
      <c r="C30" s="236" t="s">
        <v>166</v>
      </c>
      <c r="D30" s="251"/>
    </row>
    <row r="31" spans="1:5" ht="189.95" customHeight="1" x14ac:dyDescent="0.25">
      <c r="A31" s="2"/>
      <c r="B31" s="97">
        <v>23</v>
      </c>
      <c r="C31" s="236" t="s">
        <v>167</v>
      </c>
      <c r="D31" s="251"/>
    </row>
    <row r="32" spans="1:5" ht="300" customHeight="1" x14ac:dyDescent="0.25">
      <c r="A32" s="2"/>
      <c r="B32" s="97">
        <v>24</v>
      </c>
      <c r="C32" s="236" t="s">
        <v>195</v>
      </c>
      <c r="D32" s="251"/>
    </row>
    <row r="33" spans="1:4" ht="315" customHeight="1" x14ac:dyDescent="0.25">
      <c r="A33" s="2"/>
      <c r="B33" s="97">
        <v>25</v>
      </c>
      <c r="C33" s="237" t="s">
        <v>196</v>
      </c>
      <c r="D33" s="252"/>
    </row>
    <row r="34" spans="1:4" ht="405" customHeight="1" x14ac:dyDescent="0.25">
      <c r="A34" s="2"/>
      <c r="B34" s="359">
        <v>26</v>
      </c>
      <c r="C34" s="355" t="s">
        <v>197</v>
      </c>
      <c r="D34" s="357"/>
    </row>
    <row r="35" spans="1:4" ht="20.100000000000001" customHeight="1" x14ac:dyDescent="0.25">
      <c r="A35" s="2"/>
      <c r="B35" s="359"/>
      <c r="C35" s="356"/>
      <c r="D35" s="358"/>
    </row>
    <row r="36" spans="1:4" ht="15" customHeight="1" x14ac:dyDescent="0.25">
      <c r="A36" s="2"/>
      <c r="B36" s="47"/>
      <c r="C36" s="10"/>
      <c r="D36" s="9"/>
    </row>
    <row r="37" spans="1:4" ht="33.75" customHeight="1" x14ac:dyDescent="0.35">
      <c r="A37" s="2"/>
      <c r="B37" s="350" t="s">
        <v>34</v>
      </c>
      <c r="C37" s="351"/>
      <c r="D37" s="351"/>
    </row>
    <row r="38" spans="1:4" s="3" customFormat="1" ht="30" customHeight="1" x14ac:dyDescent="0.25">
      <c r="A38" s="4"/>
      <c r="B38" s="11" t="s">
        <v>91</v>
      </c>
      <c r="C38" s="12" t="s">
        <v>0</v>
      </c>
      <c r="D38" s="13" t="s">
        <v>27</v>
      </c>
    </row>
    <row r="39" spans="1:4" ht="249.95" customHeight="1" x14ac:dyDescent="0.25">
      <c r="A39" s="2"/>
      <c r="B39" s="97">
        <v>27</v>
      </c>
      <c r="C39" s="236" t="s">
        <v>171</v>
      </c>
      <c r="D39" s="251"/>
    </row>
    <row r="40" spans="1:4" ht="210" customHeight="1" x14ac:dyDescent="0.25">
      <c r="A40" s="2"/>
      <c r="B40" s="97">
        <v>28</v>
      </c>
      <c r="C40" s="236" t="s">
        <v>172</v>
      </c>
      <c r="D40" s="251"/>
    </row>
    <row r="41" spans="1:4" ht="255" customHeight="1" x14ac:dyDescent="0.25">
      <c r="A41" s="2"/>
      <c r="B41" s="97">
        <v>29</v>
      </c>
      <c r="C41" s="236" t="s">
        <v>173</v>
      </c>
      <c r="D41" s="251"/>
    </row>
    <row r="42" spans="1:4" ht="264.95" customHeight="1" x14ac:dyDescent="0.25">
      <c r="A42" s="2"/>
      <c r="B42" s="97">
        <v>30</v>
      </c>
      <c r="C42" s="236" t="s">
        <v>174</v>
      </c>
      <c r="D42" s="251"/>
    </row>
    <row r="43" spans="1:4" ht="185.1" customHeight="1" x14ac:dyDescent="0.25">
      <c r="A43" s="2"/>
      <c r="B43" s="97">
        <v>31</v>
      </c>
      <c r="C43" s="236" t="s">
        <v>175</v>
      </c>
      <c r="D43" s="251"/>
    </row>
    <row r="44" spans="1:4" ht="15" customHeight="1" x14ac:dyDescent="0.25">
      <c r="A44" s="2"/>
      <c r="B44" s="47"/>
      <c r="C44" s="10"/>
      <c r="D44" s="9"/>
    </row>
    <row r="45" spans="1:4" ht="35.1" customHeight="1" x14ac:dyDescent="0.35">
      <c r="A45" s="2"/>
      <c r="B45" s="350" t="s">
        <v>75</v>
      </c>
      <c r="C45" s="351"/>
      <c r="D45" s="351"/>
    </row>
    <row r="46" spans="1:4" s="3" customFormat="1" ht="30" customHeight="1" x14ac:dyDescent="0.25">
      <c r="A46" s="4"/>
      <c r="B46" s="11" t="s">
        <v>91</v>
      </c>
      <c r="C46" s="12" t="s">
        <v>0</v>
      </c>
      <c r="D46" s="13" t="s">
        <v>27</v>
      </c>
    </row>
    <row r="47" spans="1:4" ht="230.1" customHeight="1" x14ac:dyDescent="0.25">
      <c r="A47" s="2"/>
      <c r="B47" s="97">
        <v>32</v>
      </c>
      <c r="C47" s="237" t="s">
        <v>129</v>
      </c>
      <c r="D47" s="253"/>
    </row>
    <row r="48" spans="1:4" ht="230.1" customHeight="1" x14ac:dyDescent="0.25">
      <c r="A48" s="2"/>
      <c r="B48" s="97">
        <v>33</v>
      </c>
      <c r="C48" s="236" t="s">
        <v>130</v>
      </c>
      <c r="D48" s="254"/>
    </row>
    <row r="49" spans="1:4" ht="189.95" customHeight="1" x14ac:dyDescent="0.25">
      <c r="A49" s="2"/>
      <c r="B49" s="97">
        <v>34</v>
      </c>
      <c r="C49" s="236" t="s">
        <v>176</v>
      </c>
      <c r="D49" s="254"/>
    </row>
    <row r="50" spans="1:4" ht="185.1" customHeight="1" x14ac:dyDescent="0.25">
      <c r="A50" s="2"/>
      <c r="B50" s="97">
        <v>35</v>
      </c>
      <c r="C50" s="236" t="s">
        <v>189</v>
      </c>
      <c r="D50" s="254"/>
    </row>
    <row r="51" spans="1:4" ht="234.95" customHeight="1" x14ac:dyDescent="0.25">
      <c r="A51" s="2"/>
      <c r="B51" s="97">
        <v>36</v>
      </c>
      <c r="C51" s="235" t="s">
        <v>188</v>
      </c>
      <c r="D51" s="250"/>
    </row>
    <row r="52" spans="1:4" ht="15" customHeight="1" x14ac:dyDescent="0.25">
      <c r="B52" s="47"/>
      <c r="C52" s="10"/>
      <c r="D52" s="9"/>
    </row>
    <row r="53" spans="1:4" ht="35.1" customHeight="1" x14ac:dyDescent="0.35">
      <c r="B53" s="350" t="s">
        <v>128</v>
      </c>
      <c r="C53" s="351"/>
      <c r="D53" s="351"/>
    </row>
    <row r="54" spans="1:4" ht="30" customHeight="1" x14ac:dyDescent="0.25">
      <c r="B54" s="11" t="s">
        <v>91</v>
      </c>
      <c r="C54" s="12" t="s">
        <v>0</v>
      </c>
      <c r="D54" s="13" t="s">
        <v>27</v>
      </c>
    </row>
    <row r="55" spans="1:4" ht="230.1" customHeight="1" x14ac:dyDescent="0.25">
      <c r="B55" s="97">
        <v>37</v>
      </c>
      <c r="C55" s="237" t="s">
        <v>198</v>
      </c>
      <c r="D55" s="252"/>
    </row>
    <row r="56" spans="1:4" ht="225" customHeight="1" x14ac:dyDescent="0.25">
      <c r="B56" s="97">
        <v>38</v>
      </c>
      <c r="C56" s="236" t="s">
        <v>199</v>
      </c>
      <c r="D56" s="251"/>
    </row>
    <row r="57" spans="1:4" ht="230.1" customHeight="1" x14ac:dyDescent="0.25">
      <c r="B57" s="97">
        <v>39</v>
      </c>
      <c r="C57" s="236" t="s">
        <v>200</v>
      </c>
      <c r="D57" s="251"/>
    </row>
    <row r="58" spans="1:4" ht="15" customHeight="1" x14ac:dyDescent="0.25">
      <c r="B58" s="48"/>
      <c r="C58" s="14"/>
      <c r="D58" s="15"/>
    </row>
    <row r="59" spans="1:4" ht="15" customHeight="1" x14ac:dyDescent="0.25"/>
    <row r="60" spans="1:4" ht="15" customHeight="1" x14ac:dyDescent="0.25"/>
    <row r="61" spans="1:4" ht="15" customHeight="1" x14ac:dyDescent="0.25"/>
    <row r="62" spans="1:4" ht="15" customHeight="1" x14ac:dyDescent="0.25"/>
    <row r="63" spans="1:4" ht="15" customHeight="1" x14ac:dyDescent="0.25"/>
    <row r="64" spans="1: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</sheetData>
  <sheetProtection algorithmName="SHA-512" hashValue="6FLxP16kHELK1h+j/8A4NXkLgp0Cg4SKujmnA9qHsD8Dv2lqHOXn0GaCCLQZTXbX8aWEEGZxqG5ZnmLdF1TRhw==" saltValue="jDSqTNULJlJyYBs50098hQ==" spinCount="100000" sheet="1" formatCells="0" formatColumns="0" formatRows="0" insertColumns="0" insertRows="0" insertHyperlinks="0" deleteColumns="0" deleteRows="0" sort="0" autoFilter="0" pivotTables="0"/>
  <mergeCells count="10">
    <mergeCell ref="B53:D53"/>
    <mergeCell ref="B45:D45"/>
    <mergeCell ref="B2:D2"/>
    <mergeCell ref="B4:D4"/>
    <mergeCell ref="B24:D24"/>
    <mergeCell ref="B37:D37"/>
    <mergeCell ref="B3:D3"/>
    <mergeCell ref="C34:C35"/>
    <mergeCell ref="D34:D35"/>
    <mergeCell ref="B34:B3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4">
    <tabColor rgb="FFB4DE86"/>
  </sheetPr>
  <dimension ref="A1:BA318"/>
  <sheetViews>
    <sheetView showGridLines="0" showRowColHeader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9" sqref="C9"/>
    </sheetView>
  </sheetViews>
  <sheetFormatPr defaultColWidth="16" defaultRowHeight="15" x14ac:dyDescent="0.25"/>
  <cols>
    <col min="1" max="1" width="60.7109375" style="42" customWidth="1"/>
    <col min="2" max="4" width="20.7109375" style="42" customWidth="1"/>
    <col min="5" max="43" width="20.7109375" style="21" customWidth="1"/>
    <col min="44" max="44" width="16" style="17" customWidth="1"/>
    <col min="45" max="16384" width="16" style="17"/>
  </cols>
  <sheetData>
    <row r="1" spans="1:45" ht="39" customHeight="1" x14ac:dyDescent="0.25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</row>
    <row r="2" spans="1:45" ht="105" customHeight="1" x14ac:dyDescent="0.25">
      <c r="A2" s="108" t="s">
        <v>25</v>
      </c>
      <c r="B2" s="181" t="s">
        <v>144</v>
      </c>
      <c r="C2" s="181" t="s">
        <v>145</v>
      </c>
      <c r="D2" s="181" t="s">
        <v>146</v>
      </c>
      <c r="E2" s="94" t="s">
        <v>48</v>
      </c>
      <c r="F2" s="94" t="s">
        <v>87</v>
      </c>
      <c r="G2" s="94" t="s">
        <v>55</v>
      </c>
      <c r="H2" s="94" t="s">
        <v>68</v>
      </c>
      <c r="I2" s="94" t="s">
        <v>69</v>
      </c>
      <c r="J2" s="94" t="s">
        <v>57</v>
      </c>
      <c r="K2" s="94" t="s">
        <v>56</v>
      </c>
      <c r="L2" s="94" t="s">
        <v>58</v>
      </c>
      <c r="M2" s="94" t="s">
        <v>59</v>
      </c>
      <c r="N2" s="94" t="s">
        <v>142</v>
      </c>
      <c r="O2" s="94" t="s">
        <v>60</v>
      </c>
      <c r="P2" s="94" t="s">
        <v>82</v>
      </c>
      <c r="Q2" s="94" t="s">
        <v>70</v>
      </c>
      <c r="R2" s="95" t="s">
        <v>48</v>
      </c>
      <c r="S2" s="95" t="s">
        <v>87</v>
      </c>
      <c r="T2" s="95" t="s">
        <v>55</v>
      </c>
      <c r="U2" s="95" t="s">
        <v>68</v>
      </c>
      <c r="V2" s="95" t="s">
        <v>69</v>
      </c>
      <c r="W2" s="95" t="s">
        <v>57</v>
      </c>
      <c r="X2" s="95" t="s">
        <v>56</v>
      </c>
      <c r="Y2" s="95" t="s">
        <v>58</v>
      </c>
      <c r="Z2" s="95" t="s">
        <v>59</v>
      </c>
      <c r="AA2" s="95" t="s">
        <v>142</v>
      </c>
      <c r="AB2" s="95" t="s">
        <v>60</v>
      </c>
      <c r="AC2" s="95" t="s">
        <v>82</v>
      </c>
      <c r="AD2" s="95" t="s">
        <v>70</v>
      </c>
      <c r="AE2" s="96" t="s">
        <v>48</v>
      </c>
      <c r="AF2" s="96" t="s">
        <v>87</v>
      </c>
      <c r="AG2" s="96" t="s">
        <v>55</v>
      </c>
      <c r="AH2" s="96" t="s">
        <v>68</v>
      </c>
      <c r="AI2" s="96" t="s">
        <v>69</v>
      </c>
      <c r="AJ2" s="96" t="s">
        <v>57</v>
      </c>
      <c r="AK2" s="96" t="s">
        <v>56</v>
      </c>
      <c r="AL2" s="96" t="s">
        <v>58</v>
      </c>
      <c r="AM2" s="96" t="s">
        <v>59</v>
      </c>
      <c r="AN2" s="96" t="s">
        <v>142</v>
      </c>
      <c r="AO2" s="96" t="s">
        <v>60</v>
      </c>
      <c r="AP2" s="96" t="s">
        <v>82</v>
      </c>
      <c r="AQ2" s="96" t="s">
        <v>70</v>
      </c>
    </row>
    <row r="3" spans="1:45" x14ac:dyDescent="0.25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</row>
    <row r="4" spans="1:45" ht="15" customHeight="1" x14ac:dyDescent="0.25">
      <c r="A4" s="118" t="s">
        <v>150</v>
      </c>
      <c r="B4" s="204" t="s">
        <v>143</v>
      </c>
      <c r="C4" s="204" t="s">
        <v>143</v>
      </c>
      <c r="D4" s="204" t="s">
        <v>143</v>
      </c>
      <c r="E4" s="205">
        <v>50</v>
      </c>
      <c r="F4" s="202">
        <v>50</v>
      </c>
      <c r="G4" s="202">
        <v>50</v>
      </c>
      <c r="H4" s="202">
        <v>50</v>
      </c>
      <c r="I4" s="202">
        <v>50</v>
      </c>
      <c r="J4" s="202">
        <v>50</v>
      </c>
      <c r="K4" s="202">
        <v>50</v>
      </c>
      <c r="L4" s="202">
        <v>50</v>
      </c>
      <c r="M4" s="202">
        <v>50</v>
      </c>
      <c r="N4" s="202">
        <v>50</v>
      </c>
      <c r="O4" s="202">
        <v>50</v>
      </c>
      <c r="P4" s="202">
        <v>50</v>
      </c>
      <c r="Q4" s="202">
        <v>50</v>
      </c>
      <c r="R4" s="205">
        <v>50</v>
      </c>
      <c r="S4" s="205">
        <v>50</v>
      </c>
      <c r="T4" s="203">
        <v>50</v>
      </c>
      <c r="U4" s="203">
        <v>50</v>
      </c>
      <c r="V4" s="203">
        <v>50</v>
      </c>
      <c r="W4" s="203">
        <v>50</v>
      </c>
      <c r="X4" s="203">
        <v>50</v>
      </c>
      <c r="Y4" s="203">
        <v>50</v>
      </c>
      <c r="Z4" s="203">
        <v>50</v>
      </c>
      <c r="AA4" s="203">
        <v>50</v>
      </c>
      <c r="AB4" s="203">
        <v>50</v>
      </c>
      <c r="AC4" s="203">
        <v>50</v>
      </c>
      <c r="AD4" s="203">
        <v>50</v>
      </c>
      <c r="AE4" s="202">
        <v>50</v>
      </c>
      <c r="AF4" s="202">
        <v>50</v>
      </c>
      <c r="AG4" s="202">
        <v>50</v>
      </c>
      <c r="AH4" s="202">
        <v>50</v>
      </c>
      <c r="AI4" s="202">
        <v>50</v>
      </c>
      <c r="AJ4" s="202">
        <v>50</v>
      </c>
      <c r="AK4" s="202">
        <v>50</v>
      </c>
      <c r="AL4" s="202">
        <v>50</v>
      </c>
      <c r="AM4" s="202">
        <v>50</v>
      </c>
      <c r="AN4" s="202">
        <v>50</v>
      </c>
      <c r="AO4" s="202">
        <v>50</v>
      </c>
      <c r="AP4" s="202">
        <v>50</v>
      </c>
      <c r="AQ4" s="202">
        <v>50</v>
      </c>
      <c r="AS4" s="44"/>
    </row>
    <row r="5" spans="1:45" ht="15" customHeight="1" x14ac:dyDescent="0.25">
      <c r="A5" s="118" t="s">
        <v>151</v>
      </c>
      <c r="B5" s="204" t="s">
        <v>143</v>
      </c>
      <c r="C5" s="204" t="s">
        <v>143</v>
      </c>
      <c r="D5" s="204" t="s">
        <v>143</v>
      </c>
      <c r="E5" s="205">
        <v>50</v>
      </c>
      <c r="F5" s="202">
        <v>50</v>
      </c>
      <c r="G5" s="202">
        <v>50</v>
      </c>
      <c r="H5" s="202">
        <v>50</v>
      </c>
      <c r="I5" s="202">
        <v>50</v>
      </c>
      <c r="J5" s="202">
        <v>50</v>
      </c>
      <c r="K5" s="202">
        <v>50</v>
      </c>
      <c r="L5" s="202">
        <v>50</v>
      </c>
      <c r="M5" s="202">
        <v>50</v>
      </c>
      <c r="N5" s="202">
        <v>50</v>
      </c>
      <c r="O5" s="202">
        <v>50</v>
      </c>
      <c r="P5" s="202">
        <v>50</v>
      </c>
      <c r="Q5" s="202">
        <v>50</v>
      </c>
      <c r="R5" s="205">
        <v>50</v>
      </c>
      <c r="S5" s="205">
        <v>50</v>
      </c>
      <c r="T5" s="203">
        <v>50</v>
      </c>
      <c r="U5" s="203">
        <v>50</v>
      </c>
      <c r="V5" s="203">
        <v>50</v>
      </c>
      <c r="W5" s="203">
        <v>50</v>
      </c>
      <c r="X5" s="203">
        <v>50</v>
      </c>
      <c r="Y5" s="203">
        <v>50</v>
      </c>
      <c r="Z5" s="203">
        <v>50</v>
      </c>
      <c r="AA5" s="203">
        <v>50</v>
      </c>
      <c r="AB5" s="203">
        <v>50</v>
      </c>
      <c r="AC5" s="203">
        <v>50</v>
      </c>
      <c r="AD5" s="203">
        <v>50</v>
      </c>
      <c r="AE5" s="202">
        <v>50</v>
      </c>
      <c r="AF5" s="202">
        <v>50</v>
      </c>
      <c r="AG5" s="202">
        <v>50</v>
      </c>
      <c r="AH5" s="202">
        <v>50</v>
      </c>
      <c r="AI5" s="202">
        <v>50</v>
      </c>
      <c r="AJ5" s="202">
        <v>50</v>
      </c>
      <c r="AK5" s="202">
        <v>50</v>
      </c>
      <c r="AL5" s="202">
        <v>50</v>
      </c>
      <c r="AM5" s="202">
        <v>50</v>
      </c>
      <c r="AN5" s="202">
        <v>50</v>
      </c>
      <c r="AO5" s="202">
        <v>50</v>
      </c>
      <c r="AP5" s="202">
        <v>50</v>
      </c>
      <c r="AQ5" s="202">
        <v>50</v>
      </c>
    </row>
    <row r="6" spans="1:45" ht="15" customHeight="1" x14ac:dyDescent="0.25">
      <c r="A6" s="118" t="s">
        <v>152</v>
      </c>
      <c r="B6" s="204" t="s">
        <v>143</v>
      </c>
      <c r="C6" s="204" t="s">
        <v>143</v>
      </c>
      <c r="D6" s="204" t="s">
        <v>143</v>
      </c>
      <c r="E6" s="205">
        <v>50</v>
      </c>
      <c r="F6" s="202">
        <v>50</v>
      </c>
      <c r="G6" s="202">
        <v>50</v>
      </c>
      <c r="H6" s="202">
        <v>50</v>
      </c>
      <c r="I6" s="202">
        <v>50</v>
      </c>
      <c r="J6" s="202">
        <v>50</v>
      </c>
      <c r="K6" s="202">
        <v>50</v>
      </c>
      <c r="L6" s="202">
        <v>50</v>
      </c>
      <c r="M6" s="202">
        <v>50</v>
      </c>
      <c r="N6" s="202">
        <v>50</v>
      </c>
      <c r="O6" s="202">
        <v>50</v>
      </c>
      <c r="P6" s="202">
        <v>50</v>
      </c>
      <c r="Q6" s="202">
        <v>50</v>
      </c>
      <c r="R6" s="205">
        <v>50</v>
      </c>
      <c r="S6" s="205">
        <v>50</v>
      </c>
      <c r="T6" s="203">
        <v>50</v>
      </c>
      <c r="U6" s="203">
        <v>50</v>
      </c>
      <c r="V6" s="203">
        <v>50</v>
      </c>
      <c r="W6" s="203">
        <v>50</v>
      </c>
      <c r="X6" s="203">
        <v>50</v>
      </c>
      <c r="Y6" s="203">
        <v>50</v>
      </c>
      <c r="Z6" s="203">
        <v>50</v>
      </c>
      <c r="AA6" s="203">
        <v>50</v>
      </c>
      <c r="AB6" s="203">
        <v>50</v>
      </c>
      <c r="AC6" s="203">
        <v>50</v>
      </c>
      <c r="AD6" s="203">
        <v>50</v>
      </c>
      <c r="AE6" s="202">
        <v>50</v>
      </c>
      <c r="AF6" s="202" t="s">
        <v>143</v>
      </c>
      <c r="AG6" s="202">
        <v>50</v>
      </c>
      <c r="AH6" s="202">
        <v>50</v>
      </c>
      <c r="AI6" s="202">
        <v>50</v>
      </c>
      <c r="AJ6" s="202">
        <v>50</v>
      </c>
      <c r="AK6" s="202">
        <v>50</v>
      </c>
      <c r="AL6" s="202">
        <v>50</v>
      </c>
      <c r="AM6" s="202">
        <v>50</v>
      </c>
      <c r="AN6" s="202">
        <v>50</v>
      </c>
      <c r="AO6" s="202">
        <v>50</v>
      </c>
      <c r="AP6" s="202">
        <v>50</v>
      </c>
      <c r="AQ6" s="202">
        <v>50</v>
      </c>
    </row>
    <row r="7" spans="1:45" ht="15" customHeight="1" x14ac:dyDescent="0.25">
      <c r="A7" s="118" t="s">
        <v>185</v>
      </c>
      <c r="B7" s="204" t="s">
        <v>143</v>
      </c>
      <c r="C7" s="204" t="s">
        <v>143</v>
      </c>
      <c r="D7" s="204" t="s">
        <v>143</v>
      </c>
      <c r="E7" s="205">
        <v>50</v>
      </c>
      <c r="F7" s="202">
        <v>50</v>
      </c>
      <c r="G7" s="202">
        <v>50</v>
      </c>
      <c r="H7" s="202">
        <v>50</v>
      </c>
      <c r="I7" s="202">
        <v>50</v>
      </c>
      <c r="J7" s="202">
        <v>50</v>
      </c>
      <c r="K7" s="202">
        <v>50</v>
      </c>
      <c r="L7" s="202">
        <v>50</v>
      </c>
      <c r="M7" s="202">
        <v>50</v>
      </c>
      <c r="N7" s="202">
        <v>50</v>
      </c>
      <c r="O7" s="202">
        <v>50</v>
      </c>
      <c r="P7" s="202">
        <v>50</v>
      </c>
      <c r="Q7" s="202">
        <v>50</v>
      </c>
      <c r="R7" s="205">
        <v>50</v>
      </c>
      <c r="S7" s="205">
        <v>50</v>
      </c>
      <c r="T7" s="203">
        <v>50</v>
      </c>
      <c r="U7" s="203">
        <v>50</v>
      </c>
      <c r="V7" s="203">
        <v>50</v>
      </c>
      <c r="W7" s="203">
        <v>50</v>
      </c>
      <c r="X7" s="203">
        <v>50</v>
      </c>
      <c r="Y7" s="203">
        <v>50</v>
      </c>
      <c r="Z7" s="203">
        <v>50</v>
      </c>
      <c r="AA7" s="203">
        <v>50</v>
      </c>
      <c r="AB7" s="203">
        <v>50</v>
      </c>
      <c r="AC7" s="203">
        <v>50</v>
      </c>
      <c r="AD7" s="203">
        <v>50</v>
      </c>
      <c r="AE7" s="202">
        <v>50</v>
      </c>
      <c r="AF7" s="202" t="s">
        <v>143</v>
      </c>
      <c r="AG7" s="202">
        <v>50</v>
      </c>
      <c r="AH7" s="202">
        <v>50</v>
      </c>
      <c r="AI7" s="202">
        <v>50</v>
      </c>
      <c r="AJ7" s="202">
        <v>50</v>
      </c>
      <c r="AK7" s="202">
        <v>50</v>
      </c>
      <c r="AL7" s="202">
        <v>50</v>
      </c>
      <c r="AM7" s="202">
        <v>50</v>
      </c>
      <c r="AN7" s="202">
        <v>50</v>
      </c>
      <c r="AO7" s="202">
        <v>50</v>
      </c>
      <c r="AP7" s="202">
        <v>50</v>
      </c>
      <c r="AQ7" s="202">
        <v>50</v>
      </c>
    </row>
    <row r="8" spans="1:45" ht="15" customHeight="1" x14ac:dyDescent="0.25">
      <c r="A8" s="118" t="s">
        <v>153</v>
      </c>
      <c r="B8" s="204" t="s">
        <v>143</v>
      </c>
      <c r="C8" s="204" t="s">
        <v>143</v>
      </c>
      <c r="D8" s="204" t="s">
        <v>143</v>
      </c>
      <c r="E8" s="205">
        <v>50</v>
      </c>
      <c r="F8" s="202">
        <v>50</v>
      </c>
      <c r="G8" s="202">
        <v>50</v>
      </c>
      <c r="H8" s="202">
        <v>50</v>
      </c>
      <c r="I8" s="202">
        <v>50</v>
      </c>
      <c r="J8" s="202">
        <v>50</v>
      </c>
      <c r="K8" s="202">
        <v>50</v>
      </c>
      <c r="L8" s="202">
        <v>50</v>
      </c>
      <c r="M8" s="202">
        <v>50</v>
      </c>
      <c r="N8" s="202">
        <v>50</v>
      </c>
      <c r="O8" s="202">
        <v>50</v>
      </c>
      <c r="P8" s="202">
        <v>50</v>
      </c>
      <c r="Q8" s="202">
        <v>50</v>
      </c>
      <c r="R8" s="205">
        <v>50</v>
      </c>
      <c r="S8" s="205">
        <v>50</v>
      </c>
      <c r="T8" s="203">
        <v>50</v>
      </c>
      <c r="U8" s="203">
        <v>50</v>
      </c>
      <c r="V8" s="203">
        <v>50</v>
      </c>
      <c r="W8" s="203">
        <v>50</v>
      </c>
      <c r="X8" s="203">
        <v>50</v>
      </c>
      <c r="Y8" s="203">
        <v>50</v>
      </c>
      <c r="Z8" s="203">
        <v>50</v>
      </c>
      <c r="AA8" s="203">
        <v>50</v>
      </c>
      <c r="AB8" s="203">
        <v>50</v>
      </c>
      <c r="AC8" s="203">
        <v>50</v>
      </c>
      <c r="AD8" s="203">
        <v>50</v>
      </c>
      <c r="AE8" s="202">
        <v>50</v>
      </c>
      <c r="AF8" s="202" t="s">
        <v>143</v>
      </c>
      <c r="AG8" s="202">
        <v>50</v>
      </c>
      <c r="AH8" s="202">
        <v>50</v>
      </c>
      <c r="AI8" s="202">
        <v>50</v>
      </c>
      <c r="AJ8" s="202">
        <v>50</v>
      </c>
      <c r="AK8" s="202">
        <v>50</v>
      </c>
      <c r="AL8" s="202">
        <v>50</v>
      </c>
      <c r="AM8" s="202">
        <v>50</v>
      </c>
      <c r="AN8" s="202">
        <v>50</v>
      </c>
      <c r="AO8" s="202">
        <v>50</v>
      </c>
      <c r="AP8" s="202">
        <v>50</v>
      </c>
      <c r="AQ8" s="202">
        <v>50</v>
      </c>
    </row>
    <row r="9" spans="1:45" ht="15" customHeight="1" x14ac:dyDescent="0.25">
      <c r="A9" s="118" t="s">
        <v>154</v>
      </c>
      <c r="B9" s="204" t="s">
        <v>143</v>
      </c>
      <c r="C9" s="204" t="s">
        <v>143</v>
      </c>
      <c r="D9" s="204" t="s">
        <v>143</v>
      </c>
      <c r="E9" s="205">
        <v>50</v>
      </c>
      <c r="F9" s="202">
        <v>50</v>
      </c>
      <c r="G9" s="202">
        <v>50</v>
      </c>
      <c r="H9" s="202">
        <v>50</v>
      </c>
      <c r="I9" s="202">
        <v>50</v>
      </c>
      <c r="J9" s="202">
        <v>50</v>
      </c>
      <c r="K9" s="202">
        <v>50</v>
      </c>
      <c r="L9" s="202">
        <v>50</v>
      </c>
      <c r="M9" s="202">
        <v>50</v>
      </c>
      <c r="N9" s="202">
        <v>50</v>
      </c>
      <c r="O9" s="202">
        <v>50</v>
      </c>
      <c r="P9" s="202">
        <v>50</v>
      </c>
      <c r="Q9" s="202">
        <v>50</v>
      </c>
      <c r="R9" s="205">
        <v>50</v>
      </c>
      <c r="S9" s="205">
        <v>50</v>
      </c>
      <c r="T9" s="203">
        <v>50</v>
      </c>
      <c r="U9" s="203">
        <v>50</v>
      </c>
      <c r="V9" s="203">
        <v>50</v>
      </c>
      <c r="W9" s="203">
        <v>50</v>
      </c>
      <c r="X9" s="203">
        <v>50</v>
      </c>
      <c r="Y9" s="203">
        <v>50</v>
      </c>
      <c r="Z9" s="203">
        <v>50</v>
      </c>
      <c r="AA9" s="203">
        <v>50</v>
      </c>
      <c r="AB9" s="203">
        <v>50</v>
      </c>
      <c r="AC9" s="203">
        <v>50</v>
      </c>
      <c r="AD9" s="203">
        <v>50</v>
      </c>
      <c r="AE9" s="202">
        <v>50</v>
      </c>
      <c r="AF9" s="202">
        <v>50</v>
      </c>
      <c r="AG9" s="202">
        <v>50</v>
      </c>
      <c r="AH9" s="202">
        <v>50</v>
      </c>
      <c r="AI9" s="202">
        <v>50</v>
      </c>
      <c r="AJ9" s="202">
        <v>50</v>
      </c>
      <c r="AK9" s="202">
        <v>50</v>
      </c>
      <c r="AL9" s="202">
        <v>50</v>
      </c>
      <c r="AM9" s="202">
        <v>50</v>
      </c>
      <c r="AN9" s="202">
        <v>50</v>
      </c>
      <c r="AO9" s="202">
        <v>50</v>
      </c>
      <c r="AP9" s="202">
        <v>50</v>
      </c>
      <c r="AQ9" s="202">
        <v>50</v>
      </c>
    </row>
    <row r="10" spans="1:45" ht="15" customHeight="1" x14ac:dyDescent="0.25">
      <c r="A10" s="118" t="s">
        <v>155</v>
      </c>
      <c r="B10" s="204" t="s">
        <v>143</v>
      </c>
      <c r="C10" s="204" t="s">
        <v>143</v>
      </c>
      <c r="D10" s="204" t="s">
        <v>143</v>
      </c>
      <c r="E10" s="205">
        <v>50</v>
      </c>
      <c r="F10" s="202" t="s">
        <v>143</v>
      </c>
      <c r="G10" s="202">
        <v>50</v>
      </c>
      <c r="H10" s="202">
        <v>50</v>
      </c>
      <c r="I10" s="202">
        <v>50</v>
      </c>
      <c r="J10" s="202">
        <v>50</v>
      </c>
      <c r="K10" s="202">
        <v>50</v>
      </c>
      <c r="L10" s="202">
        <v>50</v>
      </c>
      <c r="M10" s="202">
        <v>50</v>
      </c>
      <c r="N10" s="202">
        <v>50</v>
      </c>
      <c r="O10" s="202">
        <v>50</v>
      </c>
      <c r="P10" s="202">
        <v>50</v>
      </c>
      <c r="Q10" s="202">
        <v>50</v>
      </c>
      <c r="R10" s="205" t="s">
        <v>143</v>
      </c>
      <c r="S10" s="205">
        <v>50</v>
      </c>
      <c r="T10" s="203">
        <v>50</v>
      </c>
      <c r="U10" s="203">
        <v>50</v>
      </c>
      <c r="V10" s="203">
        <v>50</v>
      </c>
      <c r="W10" s="203">
        <v>50</v>
      </c>
      <c r="X10" s="203">
        <v>50</v>
      </c>
      <c r="Y10" s="203">
        <v>50</v>
      </c>
      <c r="Z10" s="203">
        <v>50</v>
      </c>
      <c r="AA10" s="203">
        <v>50</v>
      </c>
      <c r="AB10" s="203">
        <v>50</v>
      </c>
      <c r="AC10" s="203">
        <v>50</v>
      </c>
      <c r="AD10" s="203">
        <v>50</v>
      </c>
      <c r="AE10" s="202">
        <v>50</v>
      </c>
      <c r="AF10" s="202" t="s">
        <v>143</v>
      </c>
      <c r="AG10" s="202">
        <v>50</v>
      </c>
      <c r="AH10" s="202">
        <v>50</v>
      </c>
      <c r="AI10" s="202">
        <v>50</v>
      </c>
      <c r="AJ10" s="202">
        <v>50</v>
      </c>
      <c r="AK10" s="202">
        <v>50</v>
      </c>
      <c r="AL10" s="202">
        <v>50</v>
      </c>
      <c r="AM10" s="202">
        <v>50</v>
      </c>
      <c r="AN10" s="202">
        <v>50</v>
      </c>
      <c r="AO10" s="202">
        <v>50</v>
      </c>
      <c r="AP10" s="202">
        <v>50</v>
      </c>
      <c r="AQ10" s="202">
        <v>50</v>
      </c>
    </row>
    <row r="11" spans="1:45" ht="15" customHeight="1" x14ac:dyDescent="0.25">
      <c r="A11" s="118" t="s">
        <v>156</v>
      </c>
      <c r="B11" s="204" t="s">
        <v>143</v>
      </c>
      <c r="C11" s="204" t="s">
        <v>143</v>
      </c>
      <c r="D11" s="204" t="s">
        <v>143</v>
      </c>
      <c r="E11" s="205">
        <v>50</v>
      </c>
      <c r="F11" s="202">
        <v>50</v>
      </c>
      <c r="G11" s="202">
        <v>50</v>
      </c>
      <c r="H11" s="202">
        <v>50</v>
      </c>
      <c r="I11" s="202">
        <v>50</v>
      </c>
      <c r="J11" s="202">
        <v>50</v>
      </c>
      <c r="K11" s="202">
        <v>50</v>
      </c>
      <c r="L11" s="202">
        <v>50</v>
      </c>
      <c r="M11" s="202">
        <v>50</v>
      </c>
      <c r="N11" s="202">
        <v>50</v>
      </c>
      <c r="O11" s="202">
        <v>50</v>
      </c>
      <c r="P11" s="202">
        <v>50</v>
      </c>
      <c r="Q11" s="202">
        <v>50</v>
      </c>
      <c r="R11" s="205" t="s">
        <v>143</v>
      </c>
      <c r="S11" s="205" t="s">
        <v>143</v>
      </c>
      <c r="T11" s="203" t="s">
        <v>143</v>
      </c>
      <c r="U11" s="203" t="s">
        <v>143</v>
      </c>
      <c r="V11" s="203" t="s">
        <v>143</v>
      </c>
      <c r="W11" s="203" t="s">
        <v>143</v>
      </c>
      <c r="X11" s="203" t="s">
        <v>143</v>
      </c>
      <c r="Y11" s="203" t="s">
        <v>143</v>
      </c>
      <c r="Z11" s="203" t="s">
        <v>143</v>
      </c>
      <c r="AA11" s="203" t="s">
        <v>143</v>
      </c>
      <c r="AB11" s="203" t="s">
        <v>143</v>
      </c>
      <c r="AC11" s="203" t="s">
        <v>143</v>
      </c>
      <c r="AD11" s="203" t="s">
        <v>143</v>
      </c>
      <c r="AE11" s="202" t="s">
        <v>143</v>
      </c>
      <c r="AF11" s="202" t="s">
        <v>143</v>
      </c>
      <c r="AG11" s="202" t="s">
        <v>143</v>
      </c>
      <c r="AH11" s="202" t="s">
        <v>143</v>
      </c>
      <c r="AI11" s="202" t="s">
        <v>143</v>
      </c>
      <c r="AJ11" s="202" t="s">
        <v>143</v>
      </c>
      <c r="AK11" s="202" t="s">
        <v>143</v>
      </c>
      <c r="AL11" s="202" t="s">
        <v>143</v>
      </c>
      <c r="AM11" s="202" t="s">
        <v>143</v>
      </c>
      <c r="AN11" s="202" t="s">
        <v>143</v>
      </c>
      <c r="AO11" s="202" t="s">
        <v>143</v>
      </c>
      <c r="AP11" s="202" t="s">
        <v>143</v>
      </c>
      <c r="AQ11" s="202" t="s">
        <v>143</v>
      </c>
    </row>
    <row r="12" spans="1:45" x14ac:dyDescent="0.25">
      <c r="A12" s="118" t="s">
        <v>183</v>
      </c>
      <c r="B12" s="204" t="s">
        <v>143</v>
      </c>
      <c r="C12" s="204" t="s">
        <v>143</v>
      </c>
      <c r="D12" s="204" t="s">
        <v>143</v>
      </c>
      <c r="E12" s="205">
        <v>50</v>
      </c>
      <c r="F12" s="202">
        <v>50</v>
      </c>
      <c r="G12" s="202">
        <v>50</v>
      </c>
      <c r="H12" s="202">
        <v>50</v>
      </c>
      <c r="I12" s="202">
        <v>50</v>
      </c>
      <c r="J12" s="202">
        <v>50</v>
      </c>
      <c r="K12" s="202">
        <v>50</v>
      </c>
      <c r="L12" s="202">
        <v>50</v>
      </c>
      <c r="M12" s="202">
        <v>50</v>
      </c>
      <c r="N12" s="202">
        <v>50</v>
      </c>
      <c r="O12" s="202">
        <v>50</v>
      </c>
      <c r="P12" s="202">
        <v>50</v>
      </c>
      <c r="Q12" s="202">
        <v>50</v>
      </c>
      <c r="R12" s="205">
        <v>50</v>
      </c>
      <c r="S12" s="205">
        <v>50</v>
      </c>
      <c r="T12" s="203">
        <v>50</v>
      </c>
      <c r="U12" s="203">
        <v>50</v>
      </c>
      <c r="V12" s="203">
        <v>50</v>
      </c>
      <c r="W12" s="203">
        <v>50</v>
      </c>
      <c r="X12" s="203">
        <v>50</v>
      </c>
      <c r="Y12" s="203">
        <v>50</v>
      </c>
      <c r="Z12" s="203">
        <v>50</v>
      </c>
      <c r="AA12" s="203">
        <v>50</v>
      </c>
      <c r="AB12" s="203">
        <v>50</v>
      </c>
      <c r="AC12" s="203">
        <v>50</v>
      </c>
      <c r="AD12" s="203">
        <v>50</v>
      </c>
      <c r="AE12" s="202">
        <v>50</v>
      </c>
      <c r="AF12" s="202">
        <v>50</v>
      </c>
      <c r="AG12" s="202">
        <v>50</v>
      </c>
      <c r="AH12" s="202">
        <v>50</v>
      </c>
      <c r="AI12" s="202">
        <v>50</v>
      </c>
      <c r="AJ12" s="202">
        <v>50</v>
      </c>
      <c r="AK12" s="202">
        <v>50</v>
      </c>
      <c r="AL12" s="202">
        <v>50</v>
      </c>
      <c r="AM12" s="202">
        <v>50</v>
      </c>
      <c r="AN12" s="202">
        <v>50</v>
      </c>
      <c r="AO12" s="202">
        <v>50</v>
      </c>
      <c r="AP12" s="202">
        <v>50</v>
      </c>
      <c r="AQ12" s="202">
        <v>50</v>
      </c>
    </row>
    <row r="13" spans="1:45" x14ac:dyDescent="0.25">
      <c r="A13" s="118" t="s">
        <v>73</v>
      </c>
      <c r="B13" s="204" t="s">
        <v>143</v>
      </c>
      <c r="C13" s="204" t="s">
        <v>143</v>
      </c>
      <c r="D13" s="204" t="s">
        <v>143</v>
      </c>
      <c r="E13" s="205">
        <v>50</v>
      </c>
      <c r="F13" s="202">
        <v>50</v>
      </c>
      <c r="G13" s="202">
        <v>50</v>
      </c>
      <c r="H13" s="202">
        <v>50</v>
      </c>
      <c r="I13" s="202">
        <v>50</v>
      </c>
      <c r="J13" s="202">
        <v>50</v>
      </c>
      <c r="K13" s="202">
        <v>50</v>
      </c>
      <c r="L13" s="202">
        <v>50</v>
      </c>
      <c r="M13" s="202">
        <v>50</v>
      </c>
      <c r="N13" s="202">
        <v>50</v>
      </c>
      <c r="O13" s="202">
        <v>50</v>
      </c>
      <c r="P13" s="202">
        <v>50</v>
      </c>
      <c r="Q13" s="202">
        <v>50</v>
      </c>
      <c r="R13" s="205">
        <v>50</v>
      </c>
      <c r="S13" s="205">
        <v>50</v>
      </c>
      <c r="T13" s="203">
        <v>50</v>
      </c>
      <c r="U13" s="203">
        <v>50</v>
      </c>
      <c r="V13" s="203">
        <v>50</v>
      </c>
      <c r="W13" s="203">
        <v>50</v>
      </c>
      <c r="X13" s="203">
        <v>50</v>
      </c>
      <c r="Y13" s="203">
        <v>50</v>
      </c>
      <c r="Z13" s="203">
        <v>50</v>
      </c>
      <c r="AA13" s="203">
        <v>50</v>
      </c>
      <c r="AB13" s="203">
        <v>50</v>
      </c>
      <c r="AC13" s="203">
        <v>50</v>
      </c>
      <c r="AD13" s="203">
        <v>50</v>
      </c>
      <c r="AE13" s="202">
        <v>50</v>
      </c>
      <c r="AF13" s="202">
        <v>50</v>
      </c>
      <c r="AG13" s="202">
        <v>50</v>
      </c>
      <c r="AH13" s="202">
        <v>50</v>
      </c>
      <c r="AI13" s="202">
        <v>50</v>
      </c>
      <c r="AJ13" s="202">
        <v>50</v>
      </c>
      <c r="AK13" s="202">
        <v>50</v>
      </c>
      <c r="AL13" s="202">
        <v>50</v>
      </c>
      <c r="AM13" s="202">
        <v>50</v>
      </c>
      <c r="AN13" s="202">
        <v>50</v>
      </c>
      <c r="AO13" s="202">
        <v>50</v>
      </c>
      <c r="AP13" s="202">
        <v>50</v>
      </c>
      <c r="AQ13" s="202">
        <v>50</v>
      </c>
    </row>
    <row r="14" spans="1:45" x14ac:dyDescent="0.25">
      <c r="A14" s="118" t="s">
        <v>157</v>
      </c>
      <c r="B14" s="204" t="s">
        <v>143</v>
      </c>
      <c r="C14" s="204" t="s">
        <v>143</v>
      </c>
      <c r="D14" s="204" t="s">
        <v>143</v>
      </c>
      <c r="E14" s="205">
        <v>50</v>
      </c>
      <c r="F14" s="202">
        <v>50</v>
      </c>
      <c r="G14" s="202">
        <v>50</v>
      </c>
      <c r="H14" s="202">
        <v>50</v>
      </c>
      <c r="I14" s="202">
        <v>50</v>
      </c>
      <c r="J14" s="202">
        <v>50</v>
      </c>
      <c r="K14" s="202">
        <v>50</v>
      </c>
      <c r="L14" s="202">
        <v>50</v>
      </c>
      <c r="M14" s="202">
        <v>50</v>
      </c>
      <c r="N14" s="202">
        <v>50</v>
      </c>
      <c r="O14" s="202">
        <v>50</v>
      </c>
      <c r="P14" s="202">
        <v>50</v>
      </c>
      <c r="Q14" s="202">
        <v>50</v>
      </c>
      <c r="R14" s="205">
        <v>50</v>
      </c>
      <c r="S14" s="205">
        <v>50</v>
      </c>
      <c r="T14" s="203">
        <v>50</v>
      </c>
      <c r="U14" s="203">
        <v>50</v>
      </c>
      <c r="V14" s="203">
        <v>50</v>
      </c>
      <c r="W14" s="203">
        <v>50</v>
      </c>
      <c r="X14" s="203">
        <v>50</v>
      </c>
      <c r="Y14" s="203">
        <v>50</v>
      </c>
      <c r="Z14" s="203">
        <v>50</v>
      </c>
      <c r="AA14" s="203">
        <v>50</v>
      </c>
      <c r="AB14" s="203">
        <v>50</v>
      </c>
      <c r="AC14" s="203">
        <v>50</v>
      </c>
      <c r="AD14" s="203">
        <v>50</v>
      </c>
      <c r="AE14" s="202">
        <v>50</v>
      </c>
      <c r="AF14" s="202">
        <v>50</v>
      </c>
      <c r="AG14" s="202">
        <v>50</v>
      </c>
      <c r="AH14" s="202">
        <v>50</v>
      </c>
      <c r="AI14" s="202">
        <v>50</v>
      </c>
      <c r="AJ14" s="202">
        <v>50</v>
      </c>
      <c r="AK14" s="202">
        <v>50</v>
      </c>
      <c r="AL14" s="202">
        <v>50</v>
      </c>
      <c r="AM14" s="202">
        <v>50</v>
      </c>
      <c r="AN14" s="202">
        <v>50</v>
      </c>
      <c r="AO14" s="202">
        <v>50</v>
      </c>
      <c r="AP14" s="202">
        <v>50</v>
      </c>
      <c r="AQ14" s="202">
        <v>50</v>
      </c>
    </row>
    <row r="15" spans="1:45" x14ac:dyDescent="0.25">
      <c r="A15" s="118" t="s">
        <v>74</v>
      </c>
      <c r="B15" s="204" t="s">
        <v>143</v>
      </c>
      <c r="C15" s="204" t="s">
        <v>143</v>
      </c>
      <c r="D15" s="204" t="s">
        <v>143</v>
      </c>
      <c r="E15" s="205">
        <v>50</v>
      </c>
      <c r="F15" s="202">
        <v>50</v>
      </c>
      <c r="G15" s="202">
        <v>50</v>
      </c>
      <c r="H15" s="202">
        <v>50</v>
      </c>
      <c r="I15" s="202">
        <v>50</v>
      </c>
      <c r="J15" s="202">
        <v>50</v>
      </c>
      <c r="K15" s="202">
        <v>50</v>
      </c>
      <c r="L15" s="202">
        <v>50</v>
      </c>
      <c r="M15" s="202">
        <v>50</v>
      </c>
      <c r="N15" s="202">
        <v>50</v>
      </c>
      <c r="O15" s="202">
        <v>50</v>
      </c>
      <c r="P15" s="202">
        <v>50</v>
      </c>
      <c r="Q15" s="202">
        <v>50</v>
      </c>
      <c r="R15" s="205">
        <v>50</v>
      </c>
      <c r="S15" s="205">
        <v>50</v>
      </c>
      <c r="T15" s="203">
        <v>50</v>
      </c>
      <c r="U15" s="203">
        <v>50</v>
      </c>
      <c r="V15" s="203">
        <v>50</v>
      </c>
      <c r="W15" s="203">
        <v>50</v>
      </c>
      <c r="X15" s="203">
        <v>50</v>
      </c>
      <c r="Y15" s="203">
        <v>50</v>
      </c>
      <c r="Z15" s="203">
        <v>50</v>
      </c>
      <c r="AA15" s="203">
        <v>50</v>
      </c>
      <c r="AB15" s="203">
        <v>50</v>
      </c>
      <c r="AC15" s="203">
        <v>50</v>
      </c>
      <c r="AD15" s="203">
        <v>50</v>
      </c>
      <c r="AE15" s="202">
        <v>50</v>
      </c>
      <c r="AF15" s="202" t="s">
        <v>143</v>
      </c>
      <c r="AG15" s="202">
        <v>50</v>
      </c>
      <c r="AH15" s="202">
        <v>50</v>
      </c>
      <c r="AI15" s="202">
        <v>50</v>
      </c>
      <c r="AJ15" s="202">
        <v>50</v>
      </c>
      <c r="AK15" s="202">
        <v>50</v>
      </c>
      <c r="AL15" s="202">
        <v>50</v>
      </c>
      <c r="AM15" s="202">
        <v>50</v>
      </c>
      <c r="AN15" s="202">
        <v>50</v>
      </c>
      <c r="AO15" s="202">
        <v>50</v>
      </c>
      <c r="AP15" s="202">
        <v>50</v>
      </c>
      <c r="AQ15" s="202">
        <v>50</v>
      </c>
    </row>
    <row r="16" spans="1:45" x14ac:dyDescent="0.25">
      <c r="A16" s="118" t="s">
        <v>158</v>
      </c>
      <c r="B16" s="204" t="s">
        <v>143</v>
      </c>
      <c r="C16" s="204" t="s">
        <v>143</v>
      </c>
      <c r="D16" s="204" t="s">
        <v>143</v>
      </c>
      <c r="E16" s="205">
        <v>50</v>
      </c>
      <c r="F16" s="202">
        <v>50</v>
      </c>
      <c r="G16" s="202">
        <v>50</v>
      </c>
      <c r="H16" s="202">
        <v>50</v>
      </c>
      <c r="I16" s="202">
        <v>50</v>
      </c>
      <c r="J16" s="202">
        <v>50</v>
      </c>
      <c r="K16" s="202">
        <v>50</v>
      </c>
      <c r="L16" s="202">
        <v>50</v>
      </c>
      <c r="M16" s="202">
        <v>50</v>
      </c>
      <c r="N16" s="202">
        <v>50</v>
      </c>
      <c r="O16" s="202">
        <v>50</v>
      </c>
      <c r="P16" s="202">
        <v>50</v>
      </c>
      <c r="Q16" s="202">
        <v>50</v>
      </c>
      <c r="R16" s="205" t="s">
        <v>143</v>
      </c>
      <c r="S16" s="205" t="s">
        <v>143</v>
      </c>
      <c r="T16" s="203" t="s">
        <v>143</v>
      </c>
      <c r="U16" s="203" t="s">
        <v>143</v>
      </c>
      <c r="V16" s="203" t="s">
        <v>143</v>
      </c>
      <c r="W16" s="203" t="s">
        <v>143</v>
      </c>
      <c r="X16" s="203" t="s">
        <v>143</v>
      </c>
      <c r="Y16" s="203" t="s">
        <v>143</v>
      </c>
      <c r="Z16" s="203" t="s">
        <v>143</v>
      </c>
      <c r="AA16" s="203" t="s">
        <v>143</v>
      </c>
      <c r="AB16" s="203" t="s">
        <v>143</v>
      </c>
      <c r="AC16" s="203" t="s">
        <v>143</v>
      </c>
      <c r="AD16" s="203" t="s">
        <v>143</v>
      </c>
      <c r="AE16" s="202" t="s">
        <v>143</v>
      </c>
      <c r="AF16" s="202" t="s">
        <v>143</v>
      </c>
      <c r="AG16" s="202" t="s">
        <v>143</v>
      </c>
      <c r="AH16" s="202" t="s">
        <v>143</v>
      </c>
      <c r="AI16" s="202" t="s">
        <v>143</v>
      </c>
      <c r="AJ16" s="202" t="s">
        <v>143</v>
      </c>
      <c r="AK16" s="202" t="s">
        <v>143</v>
      </c>
      <c r="AL16" s="202" t="s">
        <v>143</v>
      </c>
      <c r="AM16" s="202" t="s">
        <v>143</v>
      </c>
      <c r="AN16" s="202" t="s">
        <v>143</v>
      </c>
      <c r="AO16" s="202" t="s">
        <v>143</v>
      </c>
      <c r="AP16" s="202" t="s">
        <v>143</v>
      </c>
      <c r="AQ16" s="202" t="s">
        <v>143</v>
      </c>
    </row>
    <row r="17" spans="1:43" x14ac:dyDescent="0.25">
      <c r="A17" s="118" t="s">
        <v>125</v>
      </c>
      <c r="B17" s="204" t="s">
        <v>143</v>
      </c>
      <c r="C17" s="204" t="s">
        <v>143</v>
      </c>
      <c r="D17" s="204" t="s">
        <v>143</v>
      </c>
      <c r="E17" s="205">
        <v>50</v>
      </c>
      <c r="F17" s="202">
        <v>50</v>
      </c>
      <c r="G17" s="202">
        <v>50</v>
      </c>
      <c r="H17" s="202">
        <v>50</v>
      </c>
      <c r="I17" s="202">
        <v>50</v>
      </c>
      <c r="J17" s="202">
        <v>50</v>
      </c>
      <c r="K17" s="202">
        <v>50</v>
      </c>
      <c r="L17" s="202">
        <v>50</v>
      </c>
      <c r="M17" s="202">
        <v>50</v>
      </c>
      <c r="N17" s="202">
        <v>50</v>
      </c>
      <c r="O17" s="202">
        <v>50</v>
      </c>
      <c r="P17" s="202">
        <v>50</v>
      </c>
      <c r="Q17" s="202">
        <v>50</v>
      </c>
      <c r="R17" s="205" t="s">
        <v>143</v>
      </c>
      <c r="S17" s="205" t="s">
        <v>143</v>
      </c>
      <c r="T17" s="203" t="s">
        <v>143</v>
      </c>
      <c r="U17" s="203" t="s">
        <v>143</v>
      </c>
      <c r="V17" s="203" t="s">
        <v>143</v>
      </c>
      <c r="W17" s="203" t="s">
        <v>143</v>
      </c>
      <c r="X17" s="203" t="s">
        <v>143</v>
      </c>
      <c r="Y17" s="203" t="s">
        <v>143</v>
      </c>
      <c r="Z17" s="203" t="s">
        <v>143</v>
      </c>
      <c r="AA17" s="203" t="s">
        <v>143</v>
      </c>
      <c r="AB17" s="203" t="s">
        <v>143</v>
      </c>
      <c r="AC17" s="203" t="s">
        <v>143</v>
      </c>
      <c r="AD17" s="203" t="s">
        <v>143</v>
      </c>
      <c r="AE17" s="202" t="s">
        <v>143</v>
      </c>
      <c r="AF17" s="202" t="s">
        <v>143</v>
      </c>
      <c r="AG17" s="202" t="s">
        <v>143</v>
      </c>
      <c r="AH17" s="202" t="s">
        <v>143</v>
      </c>
      <c r="AI17" s="202" t="s">
        <v>143</v>
      </c>
      <c r="AJ17" s="202" t="s">
        <v>143</v>
      </c>
      <c r="AK17" s="202" t="s">
        <v>143</v>
      </c>
      <c r="AL17" s="202" t="s">
        <v>143</v>
      </c>
      <c r="AM17" s="202" t="s">
        <v>143</v>
      </c>
      <c r="AN17" s="202" t="s">
        <v>143</v>
      </c>
      <c r="AO17" s="202" t="s">
        <v>143</v>
      </c>
      <c r="AP17" s="202" t="s">
        <v>143</v>
      </c>
      <c r="AQ17" s="202" t="s">
        <v>143</v>
      </c>
    </row>
    <row r="18" spans="1:43" x14ac:dyDescent="0.25">
      <c r="A18" s="118" t="s">
        <v>190</v>
      </c>
      <c r="B18" s="204" t="s">
        <v>143</v>
      </c>
      <c r="C18" s="204" t="s">
        <v>143</v>
      </c>
      <c r="D18" s="204" t="s">
        <v>143</v>
      </c>
      <c r="E18" s="205">
        <v>50</v>
      </c>
      <c r="F18" s="202">
        <v>50</v>
      </c>
      <c r="G18" s="202">
        <v>50</v>
      </c>
      <c r="H18" s="202">
        <v>50</v>
      </c>
      <c r="I18" s="202">
        <v>50</v>
      </c>
      <c r="J18" s="202">
        <v>50</v>
      </c>
      <c r="K18" s="202">
        <v>50</v>
      </c>
      <c r="L18" s="202">
        <v>50</v>
      </c>
      <c r="M18" s="202">
        <v>50</v>
      </c>
      <c r="N18" s="202">
        <v>50</v>
      </c>
      <c r="O18" s="202">
        <v>50</v>
      </c>
      <c r="P18" s="202">
        <v>50</v>
      </c>
      <c r="Q18" s="202">
        <v>50</v>
      </c>
      <c r="R18" s="205">
        <v>50</v>
      </c>
      <c r="S18" s="205">
        <v>50</v>
      </c>
      <c r="T18" s="203">
        <v>50</v>
      </c>
      <c r="U18" s="203">
        <v>50</v>
      </c>
      <c r="V18" s="203">
        <v>50</v>
      </c>
      <c r="W18" s="203">
        <v>50</v>
      </c>
      <c r="X18" s="203">
        <v>50</v>
      </c>
      <c r="Y18" s="203">
        <v>50</v>
      </c>
      <c r="Z18" s="203">
        <v>50</v>
      </c>
      <c r="AA18" s="203">
        <v>50</v>
      </c>
      <c r="AB18" s="203">
        <v>50</v>
      </c>
      <c r="AC18" s="203">
        <v>50</v>
      </c>
      <c r="AD18" s="203">
        <v>50</v>
      </c>
      <c r="AE18" s="202">
        <v>50</v>
      </c>
      <c r="AF18" s="202">
        <v>50</v>
      </c>
      <c r="AG18" s="202" t="s">
        <v>143</v>
      </c>
      <c r="AH18" s="202">
        <v>50</v>
      </c>
      <c r="AI18" s="202">
        <v>50</v>
      </c>
      <c r="AJ18" s="202">
        <v>50</v>
      </c>
      <c r="AK18" s="202">
        <v>50</v>
      </c>
      <c r="AL18" s="202">
        <v>50</v>
      </c>
      <c r="AM18" s="202">
        <v>50</v>
      </c>
      <c r="AN18" s="202">
        <v>50</v>
      </c>
      <c r="AO18" s="202">
        <v>50</v>
      </c>
      <c r="AP18" s="202">
        <v>50</v>
      </c>
      <c r="AQ18" s="202">
        <v>50</v>
      </c>
    </row>
    <row r="19" spans="1:43" ht="15" customHeight="1" x14ac:dyDescent="0.25">
      <c r="A19" s="118" t="s">
        <v>159</v>
      </c>
      <c r="B19" s="204" t="s">
        <v>143</v>
      </c>
      <c r="C19" s="204" t="s">
        <v>143</v>
      </c>
      <c r="D19" s="204" t="s">
        <v>143</v>
      </c>
      <c r="E19" s="205">
        <v>50</v>
      </c>
      <c r="F19" s="202" t="s">
        <v>143</v>
      </c>
      <c r="G19" s="202">
        <v>50</v>
      </c>
      <c r="H19" s="202">
        <v>50</v>
      </c>
      <c r="I19" s="202">
        <v>50</v>
      </c>
      <c r="J19" s="202">
        <v>50</v>
      </c>
      <c r="K19" s="202">
        <v>50</v>
      </c>
      <c r="L19" s="202">
        <v>50</v>
      </c>
      <c r="M19" s="202">
        <v>50</v>
      </c>
      <c r="N19" s="202">
        <v>50</v>
      </c>
      <c r="O19" s="202">
        <v>50</v>
      </c>
      <c r="P19" s="202">
        <v>50</v>
      </c>
      <c r="Q19" s="202">
        <v>50</v>
      </c>
      <c r="R19" s="205" t="s">
        <v>143</v>
      </c>
      <c r="S19" s="205" t="s">
        <v>143</v>
      </c>
      <c r="T19" s="203" t="s">
        <v>143</v>
      </c>
      <c r="U19" s="203" t="s">
        <v>143</v>
      </c>
      <c r="V19" s="203" t="s">
        <v>143</v>
      </c>
      <c r="W19" s="203" t="s">
        <v>143</v>
      </c>
      <c r="X19" s="203" t="s">
        <v>143</v>
      </c>
      <c r="Y19" s="203" t="s">
        <v>143</v>
      </c>
      <c r="Z19" s="203" t="s">
        <v>143</v>
      </c>
      <c r="AA19" s="203" t="s">
        <v>143</v>
      </c>
      <c r="AB19" s="203" t="s">
        <v>143</v>
      </c>
      <c r="AC19" s="203" t="s">
        <v>143</v>
      </c>
      <c r="AD19" s="203" t="s">
        <v>143</v>
      </c>
      <c r="AE19" s="202" t="s">
        <v>143</v>
      </c>
      <c r="AF19" s="202" t="s">
        <v>143</v>
      </c>
      <c r="AG19" s="202" t="s">
        <v>143</v>
      </c>
      <c r="AH19" s="202" t="s">
        <v>143</v>
      </c>
      <c r="AI19" s="202" t="s">
        <v>143</v>
      </c>
      <c r="AJ19" s="202" t="s">
        <v>143</v>
      </c>
      <c r="AK19" s="202" t="s">
        <v>143</v>
      </c>
      <c r="AL19" s="202" t="s">
        <v>143</v>
      </c>
      <c r="AM19" s="202" t="s">
        <v>143</v>
      </c>
      <c r="AN19" s="202" t="s">
        <v>143</v>
      </c>
      <c r="AO19" s="202" t="s">
        <v>143</v>
      </c>
      <c r="AP19" s="202" t="s">
        <v>143</v>
      </c>
      <c r="AQ19" s="202" t="s">
        <v>143</v>
      </c>
    </row>
    <row r="20" spans="1:43" s="42" customFormat="1" ht="15" customHeight="1" x14ac:dyDescent="0.25">
      <c r="A20" s="118" t="s">
        <v>186</v>
      </c>
      <c r="B20" s="204" t="s">
        <v>143</v>
      </c>
      <c r="C20" s="204" t="s">
        <v>143</v>
      </c>
      <c r="D20" s="204" t="s">
        <v>143</v>
      </c>
      <c r="E20" s="205">
        <v>50</v>
      </c>
      <c r="F20" s="202">
        <v>50</v>
      </c>
      <c r="G20" s="202">
        <v>50</v>
      </c>
      <c r="H20" s="202">
        <v>50</v>
      </c>
      <c r="I20" s="202">
        <v>50</v>
      </c>
      <c r="J20" s="202">
        <v>50</v>
      </c>
      <c r="K20" s="202">
        <v>50</v>
      </c>
      <c r="L20" s="202">
        <v>50</v>
      </c>
      <c r="M20" s="202">
        <v>50</v>
      </c>
      <c r="N20" s="202">
        <v>50</v>
      </c>
      <c r="O20" s="202">
        <v>50</v>
      </c>
      <c r="P20" s="202">
        <v>50</v>
      </c>
      <c r="Q20" s="202">
        <v>50</v>
      </c>
      <c r="R20" s="205" t="s">
        <v>143</v>
      </c>
      <c r="S20" s="205" t="s">
        <v>143</v>
      </c>
      <c r="T20" s="203" t="s">
        <v>143</v>
      </c>
      <c r="U20" s="203" t="s">
        <v>143</v>
      </c>
      <c r="V20" s="203" t="s">
        <v>143</v>
      </c>
      <c r="W20" s="203" t="s">
        <v>143</v>
      </c>
      <c r="X20" s="203" t="s">
        <v>143</v>
      </c>
      <c r="Y20" s="203" t="s">
        <v>143</v>
      </c>
      <c r="Z20" s="203" t="s">
        <v>143</v>
      </c>
      <c r="AA20" s="203" t="s">
        <v>143</v>
      </c>
      <c r="AB20" s="203" t="s">
        <v>143</v>
      </c>
      <c r="AC20" s="203" t="s">
        <v>143</v>
      </c>
      <c r="AD20" s="203" t="s">
        <v>143</v>
      </c>
      <c r="AE20" s="202" t="s">
        <v>143</v>
      </c>
      <c r="AF20" s="202" t="s">
        <v>143</v>
      </c>
      <c r="AG20" s="202" t="s">
        <v>143</v>
      </c>
      <c r="AH20" s="202" t="s">
        <v>143</v>
      </c>
      <c r="AI20" s="202" t="s">
        <v>143</v>
      </c>
      <c r="AJ20" s="202" t="s">
        <v>143</v>
      </c>
      <c r="AK20" s="202" t="s">
        <v>143</v>
      </c>
      <c r="AL20" s="202" t="s">
        <v>143</v>
      </c>
      <c r="AM20" s="202" t="s">
        <v>143</v>
      </c>
      <c r="AN20" s="202" t="s">
        <v>143</v>
      </c>
      <c r="AO20" s="202" t="s">
        <v>143</v>
      </c>
      <c r="AP20" s="202" t="s">
        <v>143</v>
      </c>
      <c r="AQ20" s="202" t="s">
        <v>143</v>
      </c>
    </row>
    <row r="21" spans="1:43" s="42" customFormat="1" ht="15" customHeight="1" x14ac:dyDescent="0.25">
      <c r="A21" s="118" t="s">
        <v>160</v>
      </c>
      <c r="B21" s="204" t="s">
        <v>143</v>
      </c>
      <c r="C21" s="204" t="s">
        <v>143</v>
      </c>
      <c r="D21" s="204" t="s">
        <v>143</v>
      </c>
      <c r="E21" s="205">
        <v>50</v>
      </c>
      <c r="F21" s="202">
        <v>50</v>
      </c>
      <c r="G21" s="202">
        <v>50</v>
      </c>
      <c r="H21" s="202">
        <v>50</v>
      </c>
      <c r="I21" s="202">
        <v>50</v>
      </c>
      <c r="J21" s="202">
        <v>50</v>
      </c>
      <c r="K21" s="202">
        <v>50</v>
      </c>
      <c r="L21" s="202">
        <v>50</v>
      </c>
      <c r="M21" s="202">
        <v>50</v>
      </c>
      <c r="N21" s="202">
        <v>50</v>
      </c>
      <c r="O21" s="202">
        <v>50</v>
      </c>
      <c r="P21" s="202">
        <v>50</v>
      </c>
      <c r="Q21" s="202">
        <v>50</v>
      </c>
      <c r="R21" s="205" t="s">
        <v>143</v>
      </c>
      <c r="S21" s="205" t="s">
        <v>143</v>
      </c>
      <c r="T21" s="203" t="s">
        <v>143</v>
      </c>
      <c r="U21" s="203" t="s">
        <v>143</v>
      </c>
      <c r="V21" s="203" t="s">
        <v>143</v>
      </c>
      <c r="W21" s="203" t="s">
        <v>143</v>
      </c>
      <c r="X21" s="203" t="s">
        <v>143</v>
      </c>
      <c r="Y21" s="203" t="s">
        <v>143</v>
      </c>
      <c r="Z21" s="203" t="s">
        <v>143</v>
      </c>
      <c r="AA21" s="203" t="s">
        <v>143</v>
      </c>
      <c r="AB21" s="203" t="s">
        <v>143</v>
      </c>
      <c r="AC21" s="203" t="s">
        <v>143</v>
      </c>
      <c r="AD21" s="203" t="s">
        <v>143</v>
      </c>
      <c r="AE21" s="202" t="s">
        <v>143</v>
      </c>
      <c r="AF21" s="202" t="s">
        <v>143</v>
      </c>
      <c r="AG21" s="202" t="s">
        <v>143</v>
      </c>
      <c r="AH21" s="202" t="s">
        <v>143</v>
      </c>
      <c r="AI21" s="202" t="s">
        <v>143</v>
      </c>
      <c r="AJ21" s="202" t="s">
        <v>143</v>
      </c>
      <c r="AK21" s="202" t="s">
        <v>143</v>
      </c>
      <c r="AL21" s="202" t="s">
        <v>143</v>
      </c>
      <c r="AM21" s="202" t="s">
        <v>143</v>
      </c>
      <c r="AN21" s="202" t="s">
        <v>143</v>
      </c>
      <c r="AO21" s="202" t="s">
        <v>143</v>
      </c>
      <c r="AP21" s="202" t="s">
        <v>143</v>
      </c>
      <c r="AQ21" s="202" t="s">
        <v>143</v>
      </c>
    </row>
    <row r="22" spans="1:43" s="42" customFormat="1" ht="15" customHeight="1" x14ac:dyDescent="0.25">
      <c r="A22" s="118" t="s">
        <v>187</v>
      </c>
      <c r="B22" s="204" t="s">
        <v>143</v>
      </c>
      <c r="C22" s="204" t="s">
        <v>143</v>
      </c>
      <c r="D22" s="204" t="s">
        <v>143</v>
      </c>
      <c r="E22" s="205">
        <v>50</v>
      </c>
      <c r="F22" s="202">
        <v>50</v>
      </c>
      <c r="G22" s="202">
        <v>50</v>
      </c>
      <c r="H22" s="202">
        <v>50</v>
      </c>
      <c r="I22" s="202">
        <v>50</v>
      </c>
      <c r="J22" s="202">
        <v>50</v>
      </c>
      <c r="K22" s="202">
        <v>50</v>
      </c>
      <c r="L22" s="202">
        <v>50</v>
      </c>
      <c r="M22" s="202">
        <v>50</v>
      </c>
      <c r="N22" s="202">
        <v>50</v>
      </c>
      <c r="O22" s="202">
        <v>50</v>
      </c>
      <c r="P22" s="202">
        <v>50</v>
      </c>
      <c r="Q22" s="202">
        <v>50</v>
      </c>
      <c r="R22" s="205" t="s">
        <v>143</v>
      </c>
      <c r="S22" s="205" t="s">
        <v>143</v>
      </c>
      <c r="T22" s="203" t="s">
        <v>143</v>
      </c>
      <c r="U22" s="203" t="s">
        <v>143</v>
      </c>
      <c r="V22" s="203" t="s">
        <v>143</v>
      </c>
      <c r="W22" s="203" t="s">
        <v>143</v>
      </c>
      <c r="X22" s="203" t="s">
        <v>143</v>
      </c>
      <c r="Y22" s="203" t="s">
        <v>143</v>
      </c>
      <c r="Z22" s="203" t="s">
        <v>143</v>
      </c>
      <c r="AA22" s="203" t="s">
        <v>143</v>
      </c>
      <c r="AB22" s="203" t="s">
        <v>143</v>
      </c>
      <c r="AC22" s="203" t="s">
        <v>143</v>
      </c>
      <c r="AD22" s="203" t="s">
        <v>143</v>
      </c>
      <c r="AE22" s="202" t="s">
        <v>143</v>
      </c>
      <c r="AF22" s="202" t="s">
        <v>143</v>
      </c>
      <c r="AG22" s="202" t="s">
        <v>143</v>
      </c>
      <c r="AH22" s="202" t="s">
        <v>143</v>
      </c>
      <c r="AI22" s="202" t="s">
        <v>143</v>
      </c>
      <c r="AJ22" s="202" t="s">
        <v>143</v>
      </c>
      <c r="AK22" s="202" t="s">
        <v>143</v>
      </c>
      <c r="AL22" s="202" t="s">
        <v>143</v>
      </c>
      <c r="AM22" s="202" t="s">
        <v>143</v>
      </c>
      <c r="AN22" s="202" t="s">
        <v>143</v>
      </c>
      <c r="AO22" s="202" t="s">
        <v>143</v>
      </c>
      <c r="AP22" s="202" t="s">
        <v>143</v>
      </c>
      <c r="AQ22" s="202" t="s">
        <v>143</v>
      </c>
    </row>
    <row r="23" spans="1:43" s="42" customFormat="1" x14ac:dyDescent="0.25">
      <c r="A23" s="118" t="s">
        <v>163</v>
      </c>
      <c r="B23" s="204" t="s">
        <v>143</v>
      </c>
      <c r="C23" s="204" t="s">
        <v>143</v>
      </c>
      <c r="D23" s="204" t="s">
        <v>143</v>
      </c>
      <c r="E23" s="205">
        <v>50</v>
      </c>
      <c r="F23" s="202">
        <v>50</v>
      </c>
      <c r="G23" s="202">
        <v>50</v>
      </c>
      <c r="H23" s="202">
        <v>50</v>
      </c>
      <c r="I23" s="202">
        <v>50</v>
      </c>
      <c r="J23" s="202">
        <v>50</v>
      </c>
      <c r="K23" s="202">
        <v>50</v>
      </c>
      <c r="L23" s="202">
        <v>50</v>
      </c>
      <c r="M23" s="202">
        <v>50</v>
      </c>
      <c r="N23" s="202">
        <v>50</v>
      </c>
      <c r="O23" s="202">
        <v>50</v>
      </c>
      <c r="P23" s="202">
        <v>50</v>
      </c>
      <c r="Q23" s="202">
        <v>50</v>
      </c>
      <c r="R23" s="205">
        <v>50</v>
      </c>
      <c r="S23" s="205">
        <v>50</v>
      </c>
      <c r="T23" s="203">
        <v>50</v>
      </c>
      <c r="U23" s="203">
        <v>50</v>
      </c>
      <c r="V23" s="203">
        <v>50</v>
      </c>
      <c r="W23" s="203">
        <v>50</v>
      </c>
      <c r="X23" s="203">
        <v>50</v>
      </c>
      <c r="Y23" s="203">
        <v>50</v>
      </c>
      <c r="Z23" s="203">
        <v>50</v>
      </c>
      <c r="AA23" s="203">
        <v>50</v>
      </c>
      <c r="AB23" s="203">
        <v>50</v>
      </c>
      <c r="AC23" s="203">
        <v>50</v>
      </c>
      <c r="AD23" s="203">
        <v>50</v>
      </c>
      <c r="AE23" s="202">
        <v>50</v>
      </c>
      <c r="AF23" s="202">
        <v>50</v>
      </c>
      <c r="AG23" s="202">
        <v>50</v>
      </c>
      <c r="AH23" s="202">
        <v>50</v>
      </c>
      <c r="AI23" s="202">
        <v>50</v>
      </c>
      <c r="AJ23" s="202">
        <v>50</v>
      </c>
      <c r="AK23" s="202">
        <v>50</v>
      </c>
      <c r="AL23" s="202">
        <v>50</v>
      </c>
      <c r="AM23" s="202">
        <v>50</v>
      </c>
      <c r="AN23" s="202">
        <v>50</v>
      </c>
      <c r="AO23" s="202">
        <v>50</v>
      </c>
      <c r="AP23" s="202">
        <v>50</v>
      </c>
      <c r="AQ23" s="202">
        <v>50</v>
      </c>
    </row>
    <row r="24" spans="1:43" s="42" customFormat="1" x14ac:dyDescent="0.25">
      <c r="A24" s="118" t="s">
        <v>184</v>
      </c>
      <c r="B24" s="204" t="s">
        <v>143</v>
      </c>
      <c r="C24" s="204" t="s">
        <v>143</v>
      </c>
      <c r="D24" s="204" t="s">
        <v>143</v>
      </c>
      <c r="E24" s="205">
        <v>50</v>
      </c>
      <c r="F24" s="202">
        <v>50</v>
      </c>
      <c r="G24" s="202">
        <v>50</v>
      </c>
      <c r="H24" s="202">
        <v>50</v>
      </c>
      <c r="I24" s="202">
        <v>50</v>
      </c>
      <c r="J24" s="202">
        <v>50</v>
      </c>
      <c r="K24" s="202">
        <v>50</v>
      </c>
      <c r="L24" s="202">
        <v>50</v>
      </c>
      <c r="M24" s="202">
        <v>50</v>
      </c>
      <c r="N24" s="202">
        <v>50</v>
      </c>
      <c r="O24" s="202">
        <v>50</v>
      </c>
      <c r="P24" s="202">
        <v>50</v>
      </c>
      <c r="Q24" s="202">
        <v>50</v>
      </c>
      <c r="R24" s="205">
        <v>50</v>
      </c>
      <c r="S24" s="205">
        <v>50</v>
      </c>
      <c r="T24" s="203">
        <v>50</v>
      </c>
      <c r="U24" s="203">
        <v>50</v>
      </c>
      <c r="V24" s="203">
        <v>50</v>
      </c>
      <c r="W24" s="203">
        <v>50</v>
      </c>
      <c r="X24" s="203">
        <v>50</v>
      </c>
      <c r="Y24" s="203">
        <v>50</v>
      </c>
      <c r="Z24" s="203">
        <v>50</v>
      </c>
      <c r="AA24" s="203">
        <v>50</v>
      </c>
      <c r="AB24" s="203">
        <v>50</v>
      </c>
      <c r="AC24" s="203">
        <v>50</v>
      </c>
      <c r="AD24" s="203">
        <v>50</v>
      </c>
      <c r="AE24" s="202">
        <v>50</v>
      </c>
      <c r="AF24" s="202">
        <v>50</v>
      </c>
      <c r="AG24" s="202">
        <v>50</v>
      </c>
      <c r="AH24" s="202">
        <v>50</v>
      </c>
      <c r="AI24" s="202">
        <v>50</v>
      </c>
      <c r="AJ24" s="202">
        <v>50</v>
      </c>
      <c r="AK24" s="202">
        <v>50</v>
      </c>
      <c r="AL24" s="202">
        <v>50</v>
      </c>
      <c r="AM24" s="202">
        <v>50</v>
      </c>
      <c r="AN24" s="202">
        <v>50</v>
      </c>
      <c r="AO24" s="202">
        <v>50</v>
      </c>
      <c r="AP24" s="202">
        <v>50</v>
      </c>
      <c r="AQ24" s="202">
        <v>50</v>
      </c>
    </row>
    <row r="25" spans="1:43" s="42" customFormat="1" ht="15" customHeight="1" x14ac:dyDescent="0.25">
      <c r="A25" s="118" t="s">
        <v>164</v>
      </c>
      <c r="B25" s="204" t="s">
        <v>143</v>
      </c>
      <c r="C25" s="204" t="s">
        <v>143</v>
      </c>
      <c r="D25" s="204" t="s">
        <v>143</v>
      </c>
      <c r="E25" s="205">
        <v>50</v>
      </c>
      <c r="F25" s="202">
        <v>50</v>
      </c>
      <c r="G25" s="202">
        <v>50</v>
      </c>
      <c r="H25" s="202">
        <v>50</v>
      </c>
      <c r="I25" s="202">
        <v>50</v>
      </c>
      <c r="J25" s="202">
        <v>50</v>
      </c>
      <c r="K25" s="202">
        <v>50</v>
      </c>
      <c r="L25" s="202">
        <v>50</v>
      </c>
      <c r="M25" s="202">
        <v>50</v>
      </c>
      <c r="N25" s="202">
        <v>50</v>
      </c>
      <c r="O25" s="202">
        <v>50</v>
      </c>
      <c r="P25" s="202">
        <v>50</v>
      </c>
      <c r="Q25" s="202">
        <v>50</v>
      </c>
      <c r="R25" s="205">
        <v>50</v>
      </c>
      <c r="S25" s="205">
        <v>50</v>
      </c>
      <c r="T25" s="203">
        <v>50</v>
      </c>
      <c r="U25" s="203">
        <v>50</v>
      </c>
      <c r="V25" s="203">
        <v>50</v>
      </c>
      <c r="W25" s="203">
        <v>50</v>
      </c>
      <c r="X25" s="203">
        <v>50</v>
      </c>
      <c r="Y25" s="203">
        <v>50</v>
      </c>
      <c r="Z25" s="203">
        <v>50</v>
      </c>
      <c r="AA25" s="203">
        <v>50</v>
      </c>
      <c r="AB25" s="203">
        <v>50</v>
      </c>
      <c r="AC25" s="203">
        <v>50</v>
      </c>
      <c r="AD25" s="203">
        <v>50</v>
      </c>
      <c r="AE25" s="202">
        <v>50</v>
      </c>
      <c r="AF25" s="202">
        <v>50</v>
      </c>
      <c r="AG25" s="202">
        <v>50</v>
      </c>
      <c r="AH25" s="202">
        <v>50</v>
      </c>
      <c r="AI25" s="202">
        <v>50</v>
      </c>
      <c r="AJ25" s="202">
        <v>50</v>
      </c>
      <c r="AK25" s="202">
        <v>50</v>
      </c>
      <c r="AL25" s="202">
        <v>50</v>
      </c>
      <c r="AM25" s="202">
        <v>50</v>
      </c>
      <c r="AN25" s="202">
        <v>50</v>
      </c>
      <c r="AO25" s="202">
        <v>50</v>
      </c>
      <c r="AP25" s="202">
        <v>50</v>
      </c>
      <c r="AQ25" s="202">
        <v>50</v>
      </c>
    </row>
    <row r="26" spans="1:43" s="42" customFormat="1" x14ac:dyDescent="0.25">
      <c r="A26" s="118" t="s">
        <v>165</v>
      </c>
      <c r="B26" s="204" t="s">
        <v>143</v>
      </c>
      <c r="C26" s="204" t="s">
        <v>143</v>
      </c>
      <c r="D26" s="204" t="s">
        <v>143</v>
      </c>
      <c r="E26" s="205">
        <v>50</v>
      </c>
      <c r="F26" s="202">
        <v>50</v>
      </c>
      <c r="G26" s="202">
        <v>50</v>
      </c>
      <c r="H26" s="202">
        <v>50</v>
      </c>
      <c r="I26" s="202">
        <v>50</v>
      </c>
      <c r="J26" s="202">
        <v>50</v>
      </c>
      <c r="K26" s="202">
        <v>50</v>
      </c>
      <c r="L26" s="202">
        <v>50</v>
      </c>
      <c r="M26" s="202">
        <v>50</v>
      </c>
      <c r="N26" s="202">
        <v>50</v>
      </c>
      <c r="O26" s="202">
        <v>50</v>
      </c>
      <c r="P26" s="202">
        <v>50</v>
      </c>
      <c r="Q26" s="202">
        <v>50</v>
      </c>
      <c r="R26" s="205">
        <v>50</v>
      </c>
      <c r="S26" s="205">
        <v>50</v>
      </c>
      <c r="T26" s="203">
        <v>50</v>
      </c>
      <c r="U26" s="203">
        <v>50</v>
      </c>
      <c r="V26" s="203">
        <v>50</v>
      </c>
      <c r="W26" s="203">
        <v>50</v>
      </c>
      <c r="X26" s="203">
        <v>50</v>
      </c>
      <c r="Y26" s="203">
        <v>50</v>
      </c>
      <c r="Z26" s="203">
        <v>50</v>
      </c>
      <c r="AA26" s="203">
        <v>50</v>
      </c>
      <c r="AB26" s="203">
        <v>50</v>
      </c>
      <c r="AC26" s="203">
        <v>50</v>
      </c>
      <c r="AD26" s="203">
        <v>50</v>
      </c>
      <c r="AE26" s="202">
        <v>50</v>
      </c>
      <c r="AF26" s="202">
        <v>50</v>
      </c>
      <c r="AG26" s="202">
        <v>50</v>
      </c>
      <c r="AH26" s="202">
        <v>50</v>
      </c>
      <c r="AI26" s="202">
        <v>50</v>
      </c>
      <c r="AJ26" s="202">
        <v>50</v>
      </c>
      <c r="AK26" s="202">
        <v>50</v>
      </c>
      <c r="AL26" s="202">
        <v>50</v>
      </c>
      <c r="AM26" s="202">
        <v>50</v>
      </c>
      <c r="AN26" s="202">
        <v>50</v>
      </c>
      <c r="AO26" s="202">
        <v>50</v>
      </c>
      <c r="AP26" s="202">
        <v>50</v>
      </c>
      <c r="AQ26" s="202">
        <v>50</v>
      </c>
    </row>
    <row r="27" spans="1:43" s="42" customFormat="1" x14ac:dyDescent="0.25">
      <c r="A27" s="118" t="s">
        <v>166</v>
      </c>
      <c r="B27" s="204" t="s">
        <v>143</v>
      </c>
      <c r="C27" s="204" t="s">
        <v>143</v>
      </c>
      <c r="D27" s="204" t="s">
        <v>143</v>
      </c>
      <c r="E27" s="205">
        <v>50</v>
      </c>
      <c r="F27" s="202">
        <v>50</v>
      </c>
      <c r="G27" s="202">
        <v>50</v>
      </c>
      <c r="H27" s="202">
        <v>50</v>
      </c>
      <c r="I27" s="202">
        <v>50</v>
      </c>
      <c r="J27" s="202">
        <v>50</v>
      </c>
      <c r="K27" s="202">
        <v>50</v>
      </c>
      <c r="L27" s="202">
        <v>50</v>
      </c>
      <c r="M27" s="202">
        <v>50</v>
      </c>
      <c r="N27" s="202">
        <v>50</v>
      </c>
      <c r="O27" s="202">
        <v>50</v>
      </c>
      <c r="P27" s="202">
        <v>50</v>
      </c>
      <c r="Q27" s="202">
        <v>50</v>
      </c>
      <c r="R27" s="205">
        <v>50</v>
      </c>
      <c r="S27" s="205">
        <v>50</v>
      </c>
      <c r="T27" s="203">
        <v>50</v>
      </c>
      <c r="U27" s="203">
        <v>50</v>
      </c>
      <c r="V27" s="203">
        <v>50</v>
      </c>
      <c r="W27" s="203">
        <v>50</v>
      </c>
      <c r="X27" s="203">
        <v>50</v>
      </c>
      <c r="Y27" s="203">
        <v>50</v>
      </c>
      <c r="Z27" s="203">
        <v>50</v>
      </c>
      <c r="AA27" s="203">
        <v>50</v>
      </c>
      <c r="AB27" s="203">
        <v>50</v>
      </c>
      <c r="AC27" s="203">
        <v>50</v>
      </c>
      <c r="AD27" s="203">
        <v>50</v>
      </c>
      <c r="AE27" s="202">
        <v>50</v>
      </c>
      <c r="AF27" s="202">
        <v>50</v>
      </c>
      <c r="AG27" s="202">
        <v>50</v>
      </c>
      <c r="AH27" s="202">
        <v>50</v>
      </c>
      <c r="AI27" s="202">
        <v>50</v>
      </c>
      <c r="AJ27" s="202">
        <v>50</v>
      </c>
      <c r="AK27" s="202">
        <v>50</v>
      </c>
      <c r="AL27" s="202">
        <v>50</v>
      </c>
      <c r="AM27" s="202">
        <v>50</v>
      </c>
      <c r="AN27" s="202">
        <v>50</v>
      </c>
      <c r="AO27" s="202">
        <v>50</v>
      </c>
      <c r="AP27" s="202">
        <v>50</v>
      </c>
      <c r="AQ27" s="202">
        <v>50</v>
      </c>
    </row>
    <row r="28" spans="1:43" s="42" customFormat="1" x14ac:dyDescent="0.25">
      <c r="A28" s="118" t="s">
        <v>167</v>
      </c>
      <c r="B28" s="204" t="s">
        <v>143</v>
      </c>
      <c r="C28" s="204" t="s">
        <v>143</v>
      </c>
      <c r="D28" s="204" t="s">
        <v>143</v>
      </c>
      <c r="E28" s="205">
        <v>50</v>
      </c>
      <c r="F28" s="202">
        <v>50</v>
      </c>
      <c r="G28" s="202">
        <v>50</v>
      </c>
      <c r="H28" s="202">
        <v>50</v>
      </c>
      <c r="I28" s="202">
        <v>50</v>
      </c>
      <c r="J28" s="202">
        <v>50</v>
      </c>
      <c r="K28" s="202">
        <v>50</v>
      </c>
      <c r="L28" s="202">
        <v>50</v>
      </c>
      <c r="M28" s="202">
        <v>50</v>
      </c>
      <c r="N28" s="202">
        <v>50</v>
      </c>
      <c r="O28" s="202">
        <v>50</v>
      </c>
      <c r="P28" s="202">
        <v>50</v>
      </c>
      <c r="Q28" s="202">
        <v>50</v>
      </c>
      <c r="R28" s="205">
        <v>50</v>
      </c>
      <c r="S28" s="205">
        <v>50</v>
      </c>
      <c r="T28" s="203">
        <v>50</v>
      </c>
      <c r="U28" s="203">
        <v>50</v>
      </c>
      <c r="V28" s="203">
        <v>50</v>
      </c>
      <c r="W28" s="203">
        <v>50</v>
      </c>
      <c r="X28" s="203">
        <v>50</v>
      </c>
      <c r="Y28" s="203">
        <v>50</v>
      </c>
      <c r="Z28" s="203">
        <v>50</v>
      </c>
      <c r="AA28" s="203">
        <v>50</v>
      </c>
      <c r="AB28" s="203">
        <v>50</v>
      </c>
      <c r="AC28" s="203">
        <v>50</v>
      </c>
      <c r="AD28" s="203">
        <v>50</v>
      </c>
      <c r="AE28" s="202">
        <v>50</v>
      </c>
      <c r="AF28" s="202">
        <v>50</v>
      </c>
      <c r="AG28" s="202">
        <v>50</v>
      </c>
      <c r="AH28" s="202">
        <v>50</v>
      </c>
      <c r="AI28" s="202">
        <v>50</v>
      </c>
      <c r="AJ28" s="202">
        <v>50</v>
      </c>
      <c r="AK28" s="202">
        <v>50</v>
      </c>
      <c r="AL28" s="202">
        <v>50</v>
      </c>
      <c r="AM28" s="202">
        <v>50</v>
      </c>
      <c r="AN28" s="202">
        <v>50</v>
      </c>
      <c r="AO28" s="202">
        <v>50</v>
      </c>
      <c r="AP28" s="202">
        <v>50</v>
      </c>
      <c r="AQ28" s="202">
        <v>50</v>
      </c>
    </row>
    <row r="29" spans="1:43" s="42" customFormat="1" x14ac:dyDescent="0.25">
      <c r="A29" s="118" t="s">
        <v>168</v>
      </c>
      <c r="B29" s="204" t="s">
        <v>143</v>
      </c>
      <c r="C29" s="204" t="s">
        <v>143</v>
      </c>
      <c r="D29" s="204" t="s">
        <v>143</v>
      </c>
      <c r="E29" s="205">
        <v>50</v>
      </c>
      <c r="F29" s="202">
        <v>50</v>
      </c>
      <c r="G29" s="202">
        <v>50</v>
      </c>
      <c r="H29" s="202">
        <v>50</v>
      </c>
      <c r="I29" s="202">
        <v>50</v>
      </c>
      <c r="J29" s="202">
        <v>50</v>
      </c>
      <c r="K29" s="202">
        <v>50</v>
      </c>
      <c r="L29" s="202">
        <v>50</v>
      </c>
      <c r="M29" s="202">
        <v>50</v>
      </c>
      <c r="N29" s="202">
        <v>50</v>
      </c>
      <c r="O29" s="202">
        <v>50</v>
      </c>
      <c r="P29" s="202">
        <v>50</v>
      </c>
      <c r="Q29" s="202">
        <v>50</v>
      </c>
      <c r="R29" s="205">
        <v>50</v>
      </c>
      <c r="S29" s="205">
        <v>50</v>
      </c>
      <c r="T29" s="203">
        <v>50</v>
      </c>
      <c r="U29" s="203">
        <v>50</v>
      </c>
      <c r="V29" s="203">
        <v>50</v>
      </c>
      <c r="W29" s="203">
        <v>50</v>
      </c>
      <c r="X29" s="203">
        <v>50</v>
      </c>
      <c r="Y29" s="203">
        <v>50</v>
      </c>
      <c r="Z29" s="203">
        <v>50</v>
      </c>
      <c r="AA29" s="203">
        <v>50</v>
      </c>
      <c r="AB29" s="203">
        <v>50</v>
      </c>
      <c r="AC29" s="203">
        <v>50</v>
      </c>
      <c r="AD29" s="203">
        <v>50</v>
      </c>
      <c r="AE29" s="202">
        <v>50</v>
      </c>
      <c r="AF29" s="202">
        <v>50</v>
      </c>
      <c r="AG29" s="202">
        <v>50</v>
      </c>
      <c r="AH29" s="202">
        <v>50</v>
      </c>
      <c r="AI29" s="202">
        <v>50</v>
      </c>
      <c r="AJ29" s="202">
        <v>50</v>
      </c>
      <c r="AK29" s="202">
        <v>50</v>
      </c>
      <c r="AL29" s="202">
        <v>50</v>
      </c>
      <c r="AM29" s="202">
        <v>50</v>
      </c>
      <c r="AN29" s="202">
        <v>50</v>
      </c>
      <c r="AO29" s="202">
        <v>50</v>
      </c>
      <c r="AP29" s="202">
        <v>50</v>
      </c>
      <c r="AQ29" s="202">
        <v>50</v>
      </c>
    </row>
    <row r="30" spans="1:43" s="42" customFormat="1" ht="15" customHeight="1" x14ac:dyDescent="0.25">
      <c r="A30" s="118" t="s">
        <v>169</v>
      </c>
      <c r="B30" s="204" t="s">
        <v>143</v>
      </c>
      <c r="C30" s="204" t="s">
        <v>143</v>
      </c>
      <c r="D30" s="204" t="s">
        <v>143</v>
      </c>
      <c r="E30" s="205">
        <v>50</v>
      </c>
      <c r="F30" s="202">
        <v>50</v>
      </c>
      <c r="G30" s="202">
        <v>50</v>
      </c>
      <c r="H30" s="202">
        <v>50</v>
      </c>
      <c r="I30" s="202">
        <v>50</v>
      </c>
      <c r="J30" s="202">
        <v>50</v>
      </c>
      <c r="K30" s="202">
        <v>50</v>
      </c>
      <c r="L30" s="202">
        <v>50</v>
      </c>
      <c r="M30" s="202">
        <v>50</v>
      </c>
      <c r="N30" s="202">
        <v>50</v>
      </c>
      <c r="O30" s="202">
        <v>50</v>
      </c>
      <c r="P30" s="202">
        <v>50</v>
      </c>
      <c r="Q30" s="202">
        <v>50</v>
      </c>
      <c r="R30" s="205">
        <v>50</v>
      </c>
      <c r="S30" s="205">
        <v>50</v>
      </c>
      <c r="T30" s="203">
        <v>50</v>
      </c>
      <c r="U30" s="203">
        <v>50</v>
      </c>
      <c r="V30" s="203">
        <v>50</v>
      </c>
      <c r="W30" s="203">
        <v>50</v>
      </c>
      <c r="X30" s="203">
        <v>50</v>
      </c>
      <c r="Y30" s="203">
        <v>50</v>
      </c>
      <c r="Z30" s="203">
        <v>50</v>
      </c>
      <c r="AA30" s="203">
        <v>50</v>
      </c>
      <c r="AB30" s="203">
        <v>50</v>
      </c>
      <c r="AC30" s="203">
        <v>50</v>
      </c>
      <c r="AD30" s="203">
        <v>50</v>
      </c>
      <c r="AE30" s="202">
        <v>50</v>
      </c>
      <c r="AF30" s="202" t="s">
        <v>143</v>
      </c>
      <c r="AG30" s="202">
        <v>50</v>
      </c>
      <c r="AH30" s="202">
        <v>50</v>
      </c>
      <c r="AI30" s="202">
        <v>50</v>
      </c>
      <c r="AJ30" s="202">
        <v>50</v>
      </c>
      <c r="AK30" s="202">
        <v>50</v>
      </c>
      <c r="AL30" s="202">
        <v>50</v>
      </c>
      <c r="AM30" s="202">
        <v>50</v>
      </c>
      <c r="AN30" s="202">
        <v>50</v>
      </c>
      <c r="AO30" s="202">
        <v>50</v>
      </c>
      <c r="AP30" s="202">
        <v>50</v>
      </c>
      <c r="AQ30" s="202">
        <v>50</v>
      </c>
    </row>
    <row r="31" spans="1:43" s="42" customFormat="1" ht="15" customHeight="1" x14ac:dyDescent="0.25">
      <c r="A31" s="118" t="s">
        <v>170</v>
      </c>
      <c r="B31" s="204" t="s">
        <v>143</v>
      </c>
      <c r="C31" s="204" t="s">
        <v>143</v>
      </c>
      <c r="D31" s="204" t="s">
        <v>143</v>
      </c>
      <c r="E31" s="205">
        <v>50</v>
      </c>
      <c r="F31" s="202">
        <v>50</v>
      </c>
      <c r="G31" s="202">
        <v>50</v>
      </c>
      <c r="H31" s="202">
        <v>50</v>
      </c>
      <c r="I31" s="202">
        <v>50</v>
      </c>
      <c r="J31" s="202">
        <v>50</v>
      </c>
      <c r="K31" s="202">
        <v>50</v>
      </c>
      <c r="L31" s="202">
        <v>50</v>
      </c>
      <c r="M31" s="202">
        <v>50</v>
      </c>
      <c r="N31" s="202">
        <v>50</v>
      </c>
      <c r="O31" s="202">
        <v>50</v>
      </c>
      <c r="P31" s="202">
        <v>50</v>
      </c>
      <c r="Q31" s="202">
        <v>50</v>
      </c>
      <c r="R31" s="205">
        <v>50</v>
      </c>
      <c r="S31" s="205">
        <v>50</v>
      </c>
      <c r="T31" s="203">
        <v>50</v>
      </c>
      <c r="U31" s="203">
        <v>50</v>
      </c>
      <c r="V31" s="203">
        <v>50</v>
      </c>
      <c r="W31" s="203">
        <v>50</v>
      </c>
      <c r="X31" s="203">
        <v>50</v>
      </c>
      <c r="Y31" s="203">
        <v>50</v>
      </c>
      <c r="Z31" s="203">
        <v>50</v>
      </c>
      <c r="AA31" s="203">
        <v>50</v>
      </c>
      <c r="AB31" s="203">
        <v>50</v>
      </c>
      <c r="AC31" s="203">
        <v>50</v>
      </c>
      <c r="AD31" s="203">
        <v>50</v>
      </c>
      <c r="AE31" s="202">
        <v>50</v>
      </c>
      <c r="AF31" s="202" t="s">
        <v>143</v>
      </c>
      <c r="AG31" s="202">
        <v>50</v>
      </c>
      <c r="AH31" s="202">
        <v>50</v>
      </c>
      <c r="AI31" s="202">
        <v>50</v>
      </c>
      <c r="AJ31" s="202">
        <v>50</v>
      </c>
      <c r="AK31" s="202">
        <v>50</v>
      </c>
      <c r="AL31" s="202">
        <v>50</v>
      </c>
      <c r="AM31" s="202">
        <v>50</v>
      </c>
      <c r="AN31" s="202">
        <v>50</v>
      </c>
      <c r="AO31" s="202">
        <v>50</v>
      </c>
      <c r="AP31" s="202">
        <v>50</v>
      </c>
      <c r="AQ31" s="202">
        <v>50</v>
      </c>
    </row>
    <row r="32" spans="1:43" s="42" customFormat="1" x14ac:dyDescent="0.25">
      <c r="A32" s="118" t="s">
        <v>171</v>
      </c>
      <c r="B32" s="204" t="s">
        <v>143</v>
      </c>
      <c r="C32" s="204" t="s">
        <v>143</v>
      </c>
      <c r="D32" s="204" t="s">
        <v>143</v>
      </c>
      <c r="E32" s="205">
        <v>50</v>
      </c>
      <c r="F32" s="202">
        <v>50</v>
      </c>
      <c r="G32" s="202">
        <v>50</v>
      </c>
      <c r="H32" s="202" t="s">
        <v>143</v>
      </c>
      <c r="I32" s="202">
        <v>50</v>
      </c>
      <c r="J32" s="202">
        <v>50</v>
      </c>
      <c r="K32" s="202">
        <v>50</v>
      </c>
      <c r="L32" s="202" t="s">
        <v>143</v>
      </c>
      <c r="M32" s="202">
        <v>50</v>
      </c>
      <c r="N32" s="202">
        <v>50</v>
      </c>
      <c r="O32" s="202" t="s">
        <v>143</v>
      </c>
      <c r="P32" s="202">
        <v>50</v>
      </c>
      <c r="Q32" s="202">
        <v>50</v>
      </c>
      <c r="R32" s="205" t="s">
        <v>143</v>
      </c>
      <c r="S32" s="205" t="s">
        <v>143</v>
      </c>
      <c r="T32" s="203" t="s">
        <v>143</v>
      </c>
      <c r="U32" s="203" t="s">
        <v>143</v>
      </c>
      <c r="V32" s="203" t="s">
        <v>143</v>
      </c>
      <c r="W32" s="203" t="s">
        <v>143</v>
      </c>
      <c r="X32" s="203" t="s">
        <v>143</v>
      </c>
      <c r="Y32" s="203" t="s">
        <v>143</v>
      </c>
      <c r="Z32" s="203" t="s">
        <v>143</v>
      </c>
      <c r="AA32" s="203" t="s">
        <v>143</v>
      </c>
      <c r="AB32" s="203" t="s">
        <v>143</v>
      </c>
      <c r="AC32" s="203" t="s">
        <v>143</v>
      </c>
      <c r="AD32" s="203" t="s">
        <v>143</v>
      </c>
      <c r="AE32" s="202" t="s">
        <v>143</v>
      </c>
      <c r="AF32" s="202" t="s">
        <v>143</v>
      </c>
      <c r="AG32" s="202" t="s">
        <v>143</v>
      </c>
      <c r="AH32" s="202" t="s">
        <v>143</v>
      </c>
      <c r="AI32" s="202" t="s">
        <v>143</v>
      </c>
      <c r="AJ32" s="202" t="s">
        <v>143</v>
      </c>
      <c r="AK32" s="202" t="s">
        <v>143</v>
      </c>
      <c r="AL32" s="202" t="s">
        <v>143</v>
      </c>
      <c r="AM32" s="202" t="s">
        <v>143</v>
      </c>
      <c r="AN32" s="202" t="s">
        <v>143</v>
      </c>
      <c r="AO32" s="202" t="s">
        <v>143</v>
      </c>
      <c r="AP32" s="202" t="s">
        <v>143</v>
      </c>
      <c r="AQ32" s="202" t="s">
        <v>143</v>
      </c>
    </row>
    <row r="33" spans="1:43" s="42" customFormat="1" x14ac:dyDescent="0.25">
      <c r="A33" s="118" t="s">
        <v>172</v>
      </c>
      <c r="B33" s="204" t="s">
        <v>143</v>
      </c>
      <c r="C33" s="204" t="s">
        <v>143</v>
      </c>
      <c r="D33" s="204" t="s">
        <v>143</v>
      </c>
      <c r="E33" s="205">
        <v>50</v>
      </c>
      <c r="F33" s="202">
        <v>50</v>
      </c>
      <c r="G33" s="202">
        <v>50</v>
      </c>
      <c r="H33" s="202" t="s">
        <v>143</v>
      </c>
      <c r="I33" s="202">
        <v>50</v>
      </c>
      <c r="J33" s="202">
        <v>50</v>
      </c>
      <c r="K33" s="202">
        <v>50</v>
      </c>
      <c r="L33" s="202" t="s">
        <v>143</v>
      </c>
      <c r="M33" s="202">
        <v>50</v>
      </c>
      <c r="N33" s="202">
        <v>50</v>
      </c>
      <c r="O33" s="202" t="s">
        <v>143</v>
      </c>
      <c r="P33" s="202" t="s">
        <v>143</v>
      </c>
      <c r="Q33" s="202">
        <v>50</v>
      </c>
      <c r="R33" s="205" t="s">
        <v>143</v>
      </c>
      <c r="S33" s="205" t="s">
        <v>143</v>
      </c>
      <c r="T33" s="203" t="s">
        <v>143</v>
      </c>
      <c r="U33" s="203" t="s">
        <v>143</v>
      </c>
      <c r="V33" s="203" t="s">
        <v>143</v>
      </c>
      <c r="W33" s="203" t="s">
        <v>143</v>
      </c>
      <c r="X33" s="203" t="s">
        <v>143</v>
      </c>
      <c r="Y33" s="203" t="s">
        <v>143</v>
      </c>
      <c r="Z33" s="203" t="s">
        <v>143</v>
      </c>
      <c r="AA33" s="203" t="s">
        <v>143</v>
      </c>
      <c r="AB33" s="203" t="s">
        <v>143</v>
      </c>
      <c r="AC33" s="203" t="s">
        <v>143</v>
      </c>
      <c r="AD33" s="203" t="s">
        <v>143</v>
      </c>
      <c r="AE33" s="202" t="s">
        <v>143</v>
      </c>
      <c r="AF33" s="202" t="s">
        <v>143</v>
      </c>
      <c r="AG33" s="202" t="s">
        <v>143</v>
      </c>
      <c r="AH33" s="202" t="s">
        <v>143</v>
      </c>
      <c r="AI33" s="202" t="s">
        <v>143</v>
      </c>
      <c r="AJ33" s="202" t="s">
        <v>143</v>
      </c>
      <c r="AK33" s="202" t="s">
        <v>143</v>
      </c>
      <c r="AL33" s="202" t="s">
        <v>143</v>
      </c>
      <c r="AM33" s="202" t="s">
        <v>143</v>
      </c>
      <c r="AN33" s="202" t="s">
        <v>143</v>
      </c>
      <c r="AO33" s="202" t="s">
        <v>143</v>
      </c>
      <c r="AP33" s="202" t="s">
        <v>143</v>
      </c>
      <c r="AQ33" s="202" t="s">
        <v>143</v>
      </c>
    </row>
    <row r="34" spans="1:43" s="42" customFormat="1" x14ac:dyDescent="0.25">
      <c r="A34" s="118" t="s">
        <v>173</v>
      </c>
      <c r="B34" s="204" t="s">
        <v>143</v>
      </c>
      <c r="C34" s="204" t="s">
        <v>143</v>
      </c>
      <c r="D34" s="204" t="s">
        <v>143</v>
      </c>
      <c r="E34" s="205">
        <v>50</v>
      </c>
      <c r="F34" s="202">
        <v>50</v>
      </c>
      <c r="G34" s="202">
        <v>50</v>
      </c>
      <c r="H34" s="202">
        <v>50</v>
      </c>
      <c r="I34" s="202">
        <v>50</v>
      </c>
      <c r="J34" s="202">
        <v>50</v>
      </c>
      <c r="K34" s="202">
        <v>50</v>
      </c>
      <c r="L34" s="202">
        <v>50</v>
      </c>
      <c r="M34" s="202">
        <v>50</v>
      </c>
      <c r="N34" s="202">
        <v>50</v>
      </c>
      <c r="O34" s="202">
        <v>50</v>
      </c>
      <c r="P34" s="202">
        <v>50</v>
      </c>
      <c r="Q34" s="202">
        <v>50</v>
      </c>
      <c r="R34" s="205" t="s">
        <v>143</v>
      </c>
      <c r="S34" s="205" t="s">
        <v>143</v>
      </c>
      <c r="T34" s="203" t="s">
        <v>143</v>
      </c>
      <c r="U34" s="203" t="s">
        <v>143</v>
      </c>
      <c r="V34" s="203" t="s">
        <v>143</v>
      </c>
      <c r="W34" s="203" t="s">
        <v>143</v>
      </c>
      <c r="X34" s="203" t="s">
        <v>143</v>
      </c>
      <c r="Y34" s="203" t="s">
        <v>143</v>
      </c>
      <c r="Z34" s="203" t="s">
        <v>143</v>
      </c>
      <c r="AA34" s="203" t="s">
        <v>143</v>
      </c>
      <c r="AB34" s="203" t="s">
        <v>143</v>
      </c>
      <c r="AC34" s="203" t="s">
        <v>143</v>
      </c>
      <c r="AD34" s="203" t="s">
        <v>143</v>
      </c>
      <c r="AE34" s="202" t="s">
        <v>143</v>
      </c>
      <c r="AF34" s="202" t="s">
        <v>143</v>
      </c>
      <c r="AG34" s="202" t="s">
        <v>143</v>
      </c>
      <c r="AH34" s="202" t="s">
        <v>143</v>
      </c>
      <c r="AI34" s="202" t="s">
        <v>143</v>
      </c>
      <c r="AJ34" s="202" t="s">
        <v>143</v>
      </c>
      <c r="AK34" s="202" t="s">
        <v>143</v>
      </c>
      <c r="AL34" s="202" t="s">
        <v>143</v>
      </c>
      <c r="AM34" s="202" t="s">
        <v>143</v>
      </c>
      <c r="AN34" s="202" t="s">
        <v>143</v>
      </c>
      <c r="AO34" s="202" t="s">
        <v>143</v>
      </c>
      <c r="AP34" s="202" t="s">
        <v>143</v>
      </c>
      <c r="AQ34" s="202" t="s">
        <v>143</v>
      </c>
    </row>
    <row r="35" spans="1:43" s="42" customFormat="1" x14ac:dyDescent="0.25">
      <c r="A35" s="118" t="s">
        <v>174</v>
      </c>
      <c r="B35" s="204" t="s">
        <v>143</v>
      </c>
      <c r="C35" s="204" t="s">
        <v>143</v>
      </c>
      <c r="D35" s="204" t="s">
        <v>143</v>
      </c>
      <c r="E35" s="205">
        <v>50</v>
      </c>
      <c r="F35" s="202">
        <v>50</v>
      </c>
      <c r="G35" s="202">
        <v>50</v>
      </c>
      <c r="H35" s="202">
        <v>50</v>
      </c>
      <c r="I35" s="202">
        <v>50</v>
      </c>
      <c r="J35" s="202">
        <v>50</v>
      </c>
      <c r="K35" s="202">
        <v>50</v>
      </c>
      <c r="L35" s="202">
        <v>50</v>
      </c>
      <c r="M35" s="202">
        <v>50</v>
      </c>
      <c r="N35" s="202">
        <v>50</v>
      </c>
      <c r="O35" s="202">
        <v>50</v>
      </c>
      <c r="P35" s="202">
        <v>50</v>
      </c>
      <c r="Q35" s="202">
        <v>50</v>
      </c>
      <c r="R35" s="205" t="s">
        <v>143</v>
      </c>
      <c r="S35" s="205" t="s">
        <v>143</v>
      </c>
      <c r="T35" s="203" t="s">
        <v>143</v>
      </c>
      <c r="U35" s="203" t="s">
        <v>143</v>
      </c>
      <c r="V35" s="203" t="s">
        <v>143</v>
      </c>
      <c r="W35" s="203" t="s">
        <v>143</v>
      </c>
      <c r="X35" s="203" t="s">
        <v>143</v>
      </c>
      <c r="Y35" s="203" t="s">
        <v>143</v>
      </c>
      <c r="Z35" s="203" t="s">
        <v>143</v>
      </c>
      <c r="AA35" s="203" t="s">
        <v>143</v>
      </c>
      <c r="AB35" s="203" t="s">
        <v>143</v>
      </c>
      <c r="AC35" s="203" t="s">
        <v>143</v>
      </c>
      <c r="AD35" s="203" t="s">
        <v>143</v>
      </c>
      <c r="AE35" s="202" t="s">
        <v>143</v>
      </c>
      <c r="AF35" s="202" t="s">
        <v>143</v>
      </c>
      <c r="AG35" s="202" t="s">
        <v>143</v>
      </c>
      <c r="AH35" s="202" t="s">
        <v>143</v>
      </c>
      <c r="AI35" s="202" t="s">
        <v>143</v>
      </c>
      <c r="AJ35" s="202" t="s">
        <v>143</v>
      </c>
      <c r="AK35" s="202" t="s">
        <v>143</v>
      </c>
      <c r="AL35" s="202" t="s">
        <v>143</v>
      </c>
      <c r="AM35" s="202" t="s">
        <v>143</v>
      </c>
      <c r="AN35" s="202" t="s">
        <v>143</v>
      </c>
      <c r="AO35" s="202" t="s">
        <v>143</v>
      </c>
      <c r="AP35" s="202" t="s">
        <v>143</v>
      </c>
      <c r="AQ35" s="202" t="s">
        <v>143</v>
      </c>
    </row>
    <row r="36" spans="1:43" s="42" customFormat="1" x14ac:dyDescent="0.25">
      <c r="A36" s="118" t="s">
        <v>175</v>
      </c>
      <c r="B36" s="204" t="s">
        <v>143</v>
      </c>
      <c r="C36" s="204" t="s">
        <v>143</v>
      </c>
      <c r="D36" s="204" t="s">
        <v>143</v>
      </c>
      <c r="E36" s="205">
        <v>50</v>
      </c>
      <c r="F36" s="202">
        <v>50</v>
      </c>
      <c r="G36" s="202">
        <v>50</v>
      </c>
      <c r="H36" s="202">
        <v>50</v>
      </c>
      <c r="I36" s="202">
        <v>50</v>
      </c>
      <c r="J36" s="202">
        <v>50</v>
      </c>
      <c r="K36" s="202">
        <v>50</v>
      </c>
      <c r="L36" s="202">
        <v>50</v>
      </c>
      <c r="M36" s="202">
        <v>50</v>
      </c>
      <c r="N36" s="202">
        <v>50</v>
      </c>
      <c r="O36" s="202">
        <v>50</v>
      </c>
      <c r="P36" s="202">
        <v>50</v>
      </c>
      <c r="Q36" s="202">
        <v>50</v>
      </c>
      <c r="R36" s="205">
        <v>50</v>
      </c>
      <c r="S36" s="205">
        <v>50</v>
      </c>
      <c r="T36" s="203">
        <v>50</v>
      </c>
      <c r="U36" s="203">
        <v>50</v>
      </c>
      <c r="V36" s="203">
        <v>50</v>
      </c>
      <c r="W36" s="203">
        <v>50</v>
      </c>
      <c r="X36" s="203">
        <v>50</v>
      </c>
      <c r="Y36" s="203">
        <v>50</v>
      </c>
      <c r="Z36" s="203">
        <v>50</v>
      </c>
      <c r="AA36" s="203">
        <v>50</v>
      </c>
      <c r="AB36" s="203">
        <v>50</v>
      </c>
      <c r="AC36" s="203">
        <v>50</v>
      </c>
      <c r="AD36" s="203">
        <v>50</v>
      </c>
      <c r="AE36" s="202">
        <v>50</v>
      </c>
      <c r="AF36" s="202">
        <v>50</v>
      </c>
      <c r="AG36" s="202">
        <v>50</v>
      </c>
      <c r="AH36" s="202">
        <v>50</v>
      </c>
      <c r="AI36" s="202">
        <v>50</v>
      </c>
      <c r="AJ36" s="202">
        <v>50</v>
      </c>
      <c r="AK36" s="202">
        <v>50</v>
      </c>
      <c r="AL36" s="202">
        <v>50</v>
      </c>
      <c r="AM36" s="202">
        <v>50</v>
      </c>
      <c r="AN36" s="202">
        <v>50</v>
      </c>
      <c r="AO36" s="202">
        <v>50</v>
      </c>
      <c r="AP36" s="202">
        <v>50</v>
      </c>
      <c r="AQ36" s="202">
        <v>50</v>
      </c>
    </row>
    <row r="37" spans="1:43" s="42" customFormat="1" x14ac:dyDescent="0.25">
      <c r="A37" s="118" t="s">
        <v>129</v>
      </c>
      <c r="B37" s="204" t="s">
        <v>143</v>
      </c>
      <c r="C37" s="204" t="s">
        <v>143</v>
      </c>
      <c r="D37" s="204" t="s">
        <v>143</v>
      </c>
      <c r="E37" s="205">
        <v>50</v>
      </c>
      <c r="F37" s="202">
        <v>50</v>
      </c>
      <c r="G37" s="202">
        <v>50</v>
      </c>
      <c r="H37" s="202">
        <v>50</v>
      </c>
      <c r="I37" s="202">
        <v>50</v>
      </c>
      <c r="J37" s="202">
        <v>50</v>
      </c>
      <c r="K37" s="202">
        <v>50</v>
      </c>
      <c r="L37" s="202">
        <v>50</v>
      </c>
      <c r="M37" s="202">
        <v>50</v>
      </c>
      <c r="N37" s="202">
        <v>50</v>
      </c>
      <c r="O37" s="202">
        <v>50</v>
      </c>
      <c r="P37" s="202">
        <v>50</v>
      </c>
      <c r="Q37" s="202">
        <v>50</v>
      </c>
      <c r="R37" s="205" t="s">
        <v>143</v>
      </c>
      <c r="S37" s="205" t="s">
        <v>143</v>
      </c>
      <c r="T37" s="203" t="s">
        <v>143</v>
      </c>
      <c r="U37" s="203" t="s">
        <v>143</v>
      </c>
      <c r="V37" s="203" t="s">
        <v>143</v>
      </c>
      <c r="W37" s="203" t="s">
        <v>143</v>
      </c>
      <c r="X37" s="203" t="s">
        <v>143</v>
      </c>
      <c r="Y37" s="203" t="s">
        <v>143</v>
      </c>
      <c r="Z37" s="203" t="s">
        <v>143</v>
      </c>
      <c r="AA37" s="203" t="s">
        <v>143</v>
      </c>
      <c r="AB37" s="203" t="s">
        <v>143</v>
      </c>
      <c r="AC37" s="203" t="s">
        <v>143</v>
      </c>
      <c r="AD37" s="203" t="s">
        <v>143</v>
      </c>
      <c r="AE37" s="202" t="s">
        <v>143</v>
      </c>
      <c r="AF37" s="202" t="s">
        <v>143</v>
      </c>
      <c r="AG37" s="202" t="s">
        <v>143</v>
      </c>
      <c r="AH37" s="202" t="s">
        <v>143</v>
      </c>
      <c r="AI37" s="202" t="s">
        <v>143</v>
      </c>
      <c r="AJ37" s="202" t="s">
        <v>143</v>
      </c>
      <c r="AK37" s="202" t="s">
        <v>143</v>
      </c>
      <c r="AL37" s="202" t="s">
        <v>143</v>
      </c>
      <c r="AM37" s="202" t="s">
        <v>143</v>
      </c>
      <c r="AN37" s="202" t="s">
        <v>143</v>
      </c>
      <c r="AO37" s="202" t="s">
        <v>143</v>
      </c>
      <c r="AP37" s="202" t="s">
        <v>143</v>
      </c>
      <c r="AQ37" s="202" t="s">
        <v>143</v>
      </c>
    </row>
    <row r="38" spans="1:43" s="42" customFormat="1" x14ac:dyDescent="0.25">
      <c r="A38" s="118" t="s">
        <v>130</v>
      </c>
      <c r="B38" s="204" t="s">
        <v>143</v>
      </c>
      <c r="C38" s="204" t="s">
        <v>143</v>
      </c>
      <c r="D38" s="204" t="s">
        <v>143</v>
      </c>
      <c r="E38" s="205">
        <v>50</v>
      </c>
      <c r="F38" s="202">
        <v>50</v>
      </c>
      <c r="G38" s="202">
        <v>50</v>
      </c>
      <c r="H38" s="202">
        <v>50</v>
      </c>
      <c r="I38" s="202">
        <v>50</v>
      </c>
      <c r="J38" s="202">
        <v>50</v>
      </c>
      <c r="K38" s="202">
        <v>50</v>
      </c>
      <c r="L38" s="202">
        <v>50</v>
      </c>
      <c r="M38" s="202">
        <v>50</v>
      </c>
      <c r="N38" s="202">
        <v>50</v>
      </c>
      <c r="O38" s="202">
        <v>50</v>
      </c>
      <c r="P38" s="202">
        <v>50</v>
      </c>
      <c r="Q38" s="202">
        <v>50</v>
      </c>
      <c r="R38" s="205" t="s">
        <v>143</v>
      </c>
      <c r="S38" s="205" t="s">
        <v>143</v>
      </c>
      <c r="T38" s="203" t="s">
        <v>143</v>
      </c>
      <c r="U38" s="203" t="s">
        <v>143</v>
      </c>
      <c r="V38" s="203" t="s">
        <v>143</v>
      </c>
      <c r="W38" s="203" t="s">
        <v>143</v>
      </c>
      <c r="X38" s="203" t="s">
        <v>143</v>
      </c>
      <c r="Y38" s="203" t="s">
        <v>143</v>
      </c>
      <c r="Z38" s="203" t="s">
        <v>143</v>
      </c>
      <c r="AA38" s="203" t="s">
        <v>143</v>
      </c>
      <c r="AB38" s="203" t="s">
        <v>143</v>
      </c>
      <c r="AC38" s="203" t="s">
        <v>143</v>
      </c>
      <c r="AD38" s="203" t="s">
        <v>143</v>
      </c>
      <c r="AE38" s="202" t="s">
        <v>143</v>
      </c>
      <c r="AF38" s="202" t="s">
        <v>143</v>
      </c>
      <c r="AG38" s="202" t="s">
        <v>143</v>
      </c>
      <c r="AH38" s="202" t="s">
        <v>143</v>
      </c>
      <c r="AI38" s="202" t="s">
        <v>143</v>
      </c>
      <c r="AJ38" s="202" t="s">
        <v>143</v>
      </c>
      <c r="AK38" s="202" t="s">
        <v>143</v>
      </c>
      <c r="AL38" s="202" t="s">
        <v>143</v>
      </c>
      <c r="AM38" s="202" t="s">
        <v>143</v>
      </c>
      <c r="AN38" s="202" t="s">
        <v>143</v>
      </c>
      <c r="AO38" s="202" t="s">
        <v>143</v>
      </c>
      <c r="AP38" s="202" t="s">
        <v>143</v>
      </c>
      <c r="AQ38" s="202" t="s">
        <v>143</v>
      </c>
    </row>
    <row r="39" spans="1:43" s="42" customFormat="1" x14ac:dyDescent="0.25">
      <c r="A39" s="118" t="s">
        <v>176</v>
      </c>
      <c r="B39" s="204" t="s">
        <v>143</v>
      </c>
      <c r="C39" s="204" t="s">
        <v>143</v>
      </c>
      <c r="D39" s="204" t="s">
        <v>143</v>
      </c>
      <c r="E39" s="205">
        <v>50</v>
      </c>
      <c r="F39" s="202">
        <v>50</v>
      </c>
      <c r="G39" s="202">
        <v>50</v>
      </c>
      <c r="H39" s="202">
        <v>50</v>
      </c>
      <c r="I39" s="202">
        <v>50</v>
      </c>
      <c r="J39" s="202">
        <v>50</v>
      </c>
      <c r="K39" s="202">
        <v>50</v>
      </c>
      <c r="L39" s="202">
        <v>50</v>
      </c>
      <c r="M39" s="202">
        <v>50</v>
      </c>
      <c r="N39" s="202">
        <v>50</v>
      </c>
      <c r="O39" s="202">
        <v>50</v>
      </c>
      <c r="P39" s="202">
        <v>50</v>
      </c>
      <c r="Q39" s="202">
        <v>50</v>
      </c>
      <c r="R39" s="205" t="s">
        <v>143</v>
      </c>
      <c r="S39" s="205" t="s">
        <v>143</v>
      </c>
      <c r="T39" s="203" t="s">
        <v>143</v>
      </c>
      <c r="U39" s="203" t="s">
        <v>143</v>
      </c>
      <c r="V39" s="203" t="s">
        <v>143</v>
      </c>
      <c r="W39" s="203" t="s">
        <v>143</v>
      </c>
      <c r="X39" s="203" t="s">
        <v>143</v>
      </c>
      <c r="Y39" s="203" t="s">
        <v>143</v>
      </c>
      <c r="Z39" s="203" t="s">
        <v>143</v>
      </c>
      <c r="AA39" s="203" t="s">
        <v>143</v>
      </c>
      <c r="AB39" s="203" t="s">
        <v>143</v>
      </c>
      <c r="AC39" s="203" t="s">
        <v>143</v>
      </c>
      <c r="AD39" s="203" t="s">
        <v>143</v>
      </c>
      <c r="AE39" s="202" t="s">
        <v>143</v>
      </c>
      <c r="AF39" s="202" t="s">
        <v>143</v>
      </c>
      <c r="AG39" s="202" t="s">
        <v>143</v>
      </c>
      <c r="AH39" s="202" t="s">
        <v>143</v>
      </c>
      <c r="AI39" s="202" t="s">
        <v>143</v>
      </c>
      <c r="AJ39" s="202" t="s">
        <v>143</v>
      </c>
      <c r="AK39" s="202" t="s">
        <v>143</v>
      </c>
      <c r="AL39" s="202" t="s">
        <v>143</v>
      </c>
      <c r="AM39" s="202" t="s">
        <v>143</v>
      </c>
      <c r="AN39" s="202" t="s">
        <v>143</v>
      </c>
      <c r="AO39" s="202" t="s">
        <v>143</v>
      </c>
      <c r="AP39" s="202" t="s">
        <v>143</v>
      </c>
      <c r="AQ39" s="202" t="s">
        <v>143</v>
      </c>
    </row>
    <row r="40" spans="1:43" x14ac:dyDescent="0.25">
      <c r="A40" s="118" t="s">
        <v>189</v>
      </c>
      <c r="B40" s="204" t="s">
        <v>143</v>
      </c>
      <c r="C40" s="204" t="s">
        <v>143</v>
      </c>
      <c r="D40" s="204" t="s">
        <v>143</v>
      </c>
      <c r="E40" s="205">
        <v>50</v>
      </c>
      <c r="F40" s="202">
        <v>50</v>
      </c>
      <c r="G40" s="202">
        <v>50</v>
      </c>
      <c r="H40" s="202">
        <v>50</v>
      </c>
      <c r="I40" s="202">
        <v>50</v>
      </c>
      <c r="J40" s="202">
        <v>50</v>
      </c>
      <c r="K40" s="202">
        <v>50</v>
      </c>
      <c r="L40" s="202" t="s">
        <v>143</v>
      </c>
      <c r="M40" s="202">
        <v>50</v>
      </c>
      <c r="N40" s="202">
        <v>50</v>
      </c>
      <c r="O40" s="202">
        <v>50</v>
      </c>
      <c r="P40" s="202">
        <v>50</v>
      </c>
      <c r="Q40" s="202">
        <v>50</v>
      </c>
      <c r="R40" s="205" t="s">
        <v>143</v>
      </c>
      <c r="S40" s="205" t="s">
        <v>143</v>
      </c>
      <c r="T40" s="203" t="s">
        <v>143</v>
      </c>
      <c r="U40" s="203" t="s">
        <v>143</v>
      </c>
      <c r="V40" s="203" t="s">
        <v>143</v>
      </c>
      <c r="W40" s="203" t="s">
        <v>143</v>
      </c>
      <c r="X40" s="203" t="s">
        <v>143</v>
      </c>
      <c r="Y40" s="203" t="s">
        <v>143</v>
      </c>
      <c r="Z40" s="203" t="s">
        <v>143</v>
      </c>
      <c r="AA40" s="203" t="s">
        <v>143</v>
      </c>
      <c r="AB40" s="203" t="s">
        <v>143</v>
      </c>
      <c r="AC40" s="203" t="s">
        <v>143</v>
      </c>
      <c r="AD40" s="203" t="s">
        <v>143</v>
      </c>
      <c r="AE40" s="202" t="s">
        <v>143</v>
      </c>
      <c r="AF40" s="202" t="s">
        <v>143</v>
      </c>
      <c r="AG40" s="202" t="s">
        <v>143</v>
      </c>
      <c r="AH40" s="202" t="s">
        <v>143</v>
      </c>
      <c r="AI40" s="202" t="s">
        <v>143</v>
      </c>
      <c r="AJ40" s="202" t="s">
        <v>143</v>
      </c>
      <c r="AK40" s="202" t="s">
        <v>143</v>
      </c>
      <c r="AL40" s="202" t="s">
        <v>143</v>
      </c>
      <c r="AM40" s="202" t="s">
        <v>143</v>
      </c>
      <c r="AN40" s="202" t="s">
        <v>143</v>
      </c>
      <c r="AO40" s="202" t="s">
        <v>143</v>
      </c>
      <c r="AP40" s="202" t="s">
        <v>143</v>
      </c>
      <c r="AQ40" s="202" t="s">
        <v>143</v>
      </c>
    </row>
    <row r="41" spans="1:43" x14ac:dyDescent="0.25">
      <c r="A41" s="118" t="s">
        <v>188</v>
      </c>
      <c r="B41" s="204" t="s">
        <v>143</v>
      </c>
      <c r="C41" s="204" t="s">
        <v>143</v>
      </c>
      <c r="D41" s="204" t="s">
        <v>143</v>
      </c>
      <c r="E41" s="205">
        <v>50</v>
      </c>
      <c r="F41" s="202">
        <v>50</v>
      </c>
      <c r="G41" s="202">
        <v>50</v>
      </c>
      <c r="H41" s="202">
        <v>50</v>
      </c>
      <c r="I41" s="202">
        <v>50</v>
      </c>
      <c r="J41" s="202">
        <v>50</v>
      </c>
      <c r="K41" s="202">
        <v>50</v>
      </c>
      <c r="L41" s="202">
        <v>50</v>
      </c>
      <c r="M41" s="202">
        <v>50</v>
      </c>
      <c r="N41" s="202">
        <v>50</v>
      </c>
      <c r="O41" s="202">
        <v>50</v>
      </c>
      <c r="P41" s="202">
        <v>50</v>
      </c>
      <c r="Q41" s="202">
        <v>50</v>
      </c>
      <c r="R41" s="205" t="s">
        <v>143</v>
      </c>
      <c r="S41" s="205" t="s">
        <v>143</v>
      </c>
      <c r="T41" s="203" t="s">
        <v>143</v>
      </c>
      <c r="U41" s="203" t="s">
        <v>143</v>
      </c>
      <c r="V41" s="203" t="s">
        <v>143</v>
      </c>
      <c r="W41" s="203" t="s">
        <v>143</v>
      </c>
      <c r="X41" s="203" t="s">
        <v>143</v>
      </c>
      <c r="Y41" s="203" t="s">
        <v>143</v>
      </c>
      <c r="Z41" s="203" t="s">
        <v>143</v>
      </c>
      <c r="AA41" s="203" t="s">
        <v>143</v>
      </c>
      <c r="AB41" s="203" t="s">
        <v>143</v>
      </c>
      <c r="AC41" s="203" t="s">
        <v>143</v>
      </c>
      <c r="AD41" s="203" t="s">
        <v>143</v>
      </c>
      <c r="AE41" s="202" t="s">
        <v>143</v>
      </c>
      <c r="AF41" s="202" t="s">
        <v>143</v>
      </c>
      <c r="AG41" s="202" t="s">
        <v>143</v>
      </c>
      <c r="AH41" s="202" t="s">
        <v>143</v>
      </c>
      <c r="AI41" s="202" t="s">
        <v>143</v>
      </c>
      <c r="AJ41" s="202" t="s">
        <v>143</v>
      </c>
      <c r="AK41" s="202" t="s">
        <v>143</v>
      </c>
      <c r="AL41" s="202" t="s">
        <v>143</v>
      </c>
      <c r="AM41" s="202" t="s">
        <v>143</v>
      </c>
      <c r="AN41" s="202" t="s">
        <v>143</v>
      </c>
      <c r="AO41" s="202" t="s">
        <v>143</v>
      </c>
      <c r="AP41" s="202" t="s">
        <v>143</v>
      </c>
      <c r="AQ41" s="202" t="s">
        <v>143</v>
      </c>
    </row>
    <row r="42" spans="1:43" ht="30" x14ac:dyDescent="0.25">
      <c r="A42" s="118" t="s">
        <v>177</v>
      </c>
      <c r="B42" s="204" t="s">
        <v>143</v>
      </c>
      <c r="C42" s="204" t="s">
        <v>143</v>
      </c>
      <c r="D42" s="204" t="s">
        <v>143</v>
      </c>
      <c r="E42" s="205">
        <v>50</v>
      </c>
      <c r="F42" s="202">
        <v>50</v>
      </c>
      <c r="G42" s="202">
        <v>50</v>
      </c>
      <c r="H42" s="202">
        <v>50</v>
      </c>
      <c r="I42" s="202">
        <v>50</v>
      </c>
      <c r="J42" s="202">
        <v>50</v>
      </c>
      <c r="K42" s="202">
        <v>50</v>
      </c>
      <c r="L42" s="202">
        <v>50</v>
      </c>
      <c r="M42" s="202">
        <v>50</v>
      </c>
      <c r="N42" s="202">
        <v>50</v>
      </c>
      <c r="O42" s="202">
        <v>50</v>
      </c>
      <c r="P42" s="202">
        <v>50</v>
      </c>
      <c r="Q42" s="202">
        <v>50</v>
      </c>
      <c r="R42" s="205">
        <v>50</v>
      </c>
      <c r="S42" s="205">
        <v>50</v>
      </c>
      <c r="T42" s="203">
        <v>50</v>
      </c>
      <c r="U42" s="203">
        <v>50</v>
      </c>
      <c r="V42" s="203">
        <v>50</v>
      </c>
      <c r="W42" s="203">
        <v>50</v>
      </c>
      <c r="X42" s="203">
        <v>50</v>
      </c>
      <c r="Y42" s="203">
        <v>50</v>
      </c>
      <c r="Z42" s="203">
        <v>50</v>
      </c>
      <c r="AA42" s="203">
        <v>50</v>
      </c>
      <c r="AB42" s="203">
        <v>50</v>
      </c>
      <c r="AC42" s="203">
        <v>50</v>
      </c>
      <c r="AD42" s="203">
        <v>50</v>
      </c>
      <c r="AE42" s="202">
        <v>50</v>
      </c>
      <c r="AF42" s="202">
        <v>50</v>
      </c>
      <c r="AG42" s="202">
        <v>50</v>
      </c>
      <c r="AH42" s="202">
        <v>50</v>
      </c>
      <c r="AI42" s="202">
        <v>50</v>
      </c>
      <c r="AJ42" s="202">
        <v>50</v>
      </c>
      <c r="AK42" s="202">
        <v>50</v>
      </c>
      <c r="AL42" s="202">
        <v>50</v>
      </c>
      <c r="AM42" s="202">
        <v>50</v>
      </c>
      <c r="AN42" s="202">
        <v>50</v>
      </c>
      <c r="AO42" s="202">
        <v>50</v>
      </c>
      <c r="AP42" s="202">
        <v>50</v>
      </c>
      <c r="AQ42" s="202">
        <v>50</v>
      </c>
    </row>
    <row r="43" spans="1:43" x14ac:dyDescent="0.25">
      <c r="A43" s="118" t="s">
        <v>126</v>
      </c>
      <c r="B43" s="204" t="s">
        <v>143</v>
      </c>
      <c r="C43" s="204" t="s">
        <v>143</v>
      </c>
      <c r="D43" s="204" t="s">
        <v>143</v>
      </c>
      <c r="E43" s="205">
        <v>50</v>
      </c>
      <c r="F43" s="202">
        <v>50</v>
      </c>
      <c r="G43" s="202">
        <v>50</v>
      </c>
      <c r="H43" s="202">
        <v>50</v>
      </c>
      <c r="I43" s="202">
        <v>50</v>
      </c>
      <c r="J43" s="202">
        <v>50</v>
      </c>
      <c r="K43" s="202">
        <v>50</v>
      </c>
      <c r="L43" s="202">
        <v>50</v>
      </c>
      <c r="M43" s="202">
        <v>50</v>
      </c>
      <c r="N43" s="202">
        <v>50</v>
      </c>
      <c r="O43" s="202">
        <v>50</v>
      </c>
      <c r="P43" s="202">
        <v>50</v>
      </c>
      <c r="Q43" s="202">
        <v>50</v>
      </c>
      <c r="R43" s="205" t="s">
        <v>143</v>
      </c>
      <c r="S43" s="205" t="s">
        <v>143</v>
      </c>
      <c r="T43" s="203" t="s">
        <v>143</v>
      </c>
      <c r="U43" s="203" t="s">
        <v>143</v>
      </c>
      <c r="V43" s="203" t="s">
        <v>143</v>
      </c>
      <c r="W43" s="203" t="s">
        <v>143</v>
      </c>
      <c r="X43" s="203" t="s">
        <v>143</v>
      </c>
      <c r="Y43" s="203" t="s">
        <v>143</v>
      </c>
      <c r="Z43" s="203" t="s">
        <v>143</v>
      </c>
      <c r="AA43" s="203" t="s">
        <v>143</v>
      </c>
      <c r="AB43" s="203" t="s">
        <v>143</v>
      </c>
      <c r="AC43" s="203" t="s">
        <v>143</v>
      </c>
      <c r="AD43" s="203" t="s">
        <v>143</v>
      </c>
      <c r="AE43" s="202" t="s">
        <v>143</v>
      </c>
      <c r="AF43" s="202" t="s">
        <v>143</v>
      </c>
      <c r="AG43" s="202" t="s">
        <v>143</v>
      </c>
      <c r="AH43" s="202" t="s">
        <v>143</v>
      </c>
      <c r="AI43" s="202" t="s">
        <v>143</v>
      </c>
      <c r="AJ43" s="202" t="s">
        <v>143</v>
      </c>
      <c r="AK43" s="202" t="s">
        <v>143</v>
      </c>
      <c r="AL43" s="202" t="s">
        <v>143</v>
      </c>
      <c r="AM43" s="202" t="s">
        <v>143</v>
      </c>
      <c r="AN43" s="202" t="s">
        <v>143</v>
      </c>
      <c r="AO43" s="202" t="s">
        <v>143</v>
      </c>
      <c r="AP43" s="202" t="s">
        <v>143</v>
      </c>
      <c r="AQ43" s="202" t="s">
        <v>143</v>
      </c>
    </row>
    <row r="44" spans="1:43" x14ac:dyDescent="0.25">
      <c r="A44" s="118" t="s">
        <v>127</v>
      </c>
      <c r="B44" s="204" t="s">
        <v>143</v>
      </c>
      <c r="C44" s="204" t="s">
        <v>143</v>
      </c>
      <c r="D44" s="204" t="s">
        <v>143</v>
      </c>
      <c r="E44" s="205">
        <v>50</v>
      </c>
      <c r="F44" s="202">
        <v>50</v>
      </c>
      <c r="G44" s="202">
        <v>50</v>
      </c>
      <c r="H44" s="202">
        <v>50</v>
      </c>
      <c r="I44" s="202">
        <v>50</v>
      </c>
      <c r="J44" s="202">
        <v>50</v>
      </c>
      <c r="K44" s="202">
        <v>50</v>
      </c>
      <c r="L44" s="202">
        <v>50</v>
      </c>
      <c r="M44" s="202">
        <v>50</v>
      </c>
      <c r="N44" s="202">
        <v>50</v>
      </c>
      <c r="O44" s="202">
        <v>50</v>
      </c>
      <c r="P44" s="202">
        <v>50</v>
      </c>
      <c r="Q44" s="202">
        <v>50</v>
      </c>
      <c r="R44" s="205" t="s">
        <v>143</v>
      </c>
      <c r="S44" s="205" t="s">
        <v>143</v>
      </c>
      <c r="T44" s="203" t="s">
        <v>143</v>
      </c>
      <c r="U44" s="203" t="s">
        <v>143</v>
      </c>
      <c r="V44" s="203" t="s">
        <v>143</v>
      </c>
      <c r="W44" s="203" t="s">
        <v>143</v>
      </c>
      <c r="X44" s="203" t="s">
        <v>143</v>
      </c>
      <c r="Y44" s="203" t="s">
        <v>143</v>
      </c>
      <c r="Z44" s="203" t="s">
        <v>143</v>
      </c>
      <c r="AA44" s="203" t="s">
        <v>143</v>
      </c>
      <c r="AB44" s="203" t="s">
        <v>143</v>
      </c>
      <c r="AC44" s="203" t="s">
        <v>143</v>
      </c>
      <c r="AD44" s="203" t="s">
        <v>143</v>
      </c>
      <c r="AE44" s="202" t="s">
        <v>143</v>
      </c>
      <c r="AF44" s="202" t="s">
        <v>143</v>
      </c>
      <c r="AG44" s="202" t="s">
        <v>143</v>
      </c>
      <c r="AH44" s="202" t="s">
        <v>143</v>
      </c>
      <c r="AI44" s="202" t="s">
        <v>143</v>
      </c>
      <c r="AJ44" s="202" t="s">
        <v>143</v>
      </c>
      <c r="AK44" s="202" t="s">
        <v>143</v>
      </c>
      <c r="AL44" s="202" t="s">
        <v>143</v>
      </c>
      <c r="AM44" s="202" t="s">
        <v>143</v>
      </c>
      <c r="AN44" s="202" t="s">
        <v>143</v>
      </c>
      <c r="AO44" s="202" t="s">
        <v>143</v>
      </c>
      <c r="AP44" s="202" t="s">
        <v>143</v>
      </c>
      <c r="AQ44" s="202" t="s">
        <v>143</v>
      </c>
    </row>
    <row r="45" spans="1:43" x14ac:dyDescent="0.25">
      <c r="A45" s="119" t="s">
        <v>204</v>
      </c>
      <c r="B45" s="204"/>
      <c r="C45" s="204"/>
      <c r="D45" s="204"/>
      <c r="E45" s="205">
        <v>0.33</v>
      </c>
      <c r="F45" s="205">
        <v>0.33</v>
      </c>
      <c r="G45" s="205">
        <v>0.33</v>
      </c>
      <c r="H45" s="205">
        <v>0.33</v>
      </c>
      <c r="I45" s="205">
        <v>0.33</v>
      </c>
      <c r="J45" s="205">
        <v>0.33</v>
      </c>
      <c r="K45" s="205">
        <v>0.33</v>
      </c>
      <c r="L45" s="205">
        <v>0.33</v>
      </c>
      <c r="M45" s="205">
        <v>0.33</v>
      </c>
      <c r="N45" s="205">
        <v>0.33</v>
      </c>
      <c r="O45" s="205">
        <v>0.33</v>
      </c>
      <c r="P45" s="205">
        <v>0.33</v>
      </c>
      <c r="Q45" s="205">
        <v>0.33</v>
      </c>
      <c r="R45" s="205">
        <v>0.33</v>
      </c>
      <c r="S45" s="205">
        <v>0.33</v>
      </c>
      <c r="T45" s="205">
        <v>0.33</v>
      </c>
      <c r="U45" s="205">
        <v>0.33</v>
      </c>
      <c r="V45" s="205">
        <v>0.33</v>
      </c>
      <c r="W45" s="205">
        <v>0.33</v>
      </c>
      <c r="X45" s="205">
        <v>0.33</v>
      </c>
      <c r="Y45" s="205">
        <v>0.33</v>
      </c>
      <c r="Z45" s="205">
        <v>0.33</v>
      </c>
      <c r="AA45" s="205">
        <v>0.33</v>
      </c>
      <c r="AB45" s="205">
        <v>0.33</v>
      </c>
      <c r="AC45" s="205">
        <v>0.33</v>
      </c>
      <c r="AD45" s="205">
        <v>0.33</v>
      </c>
      <c r="AE45" s="205">
        <v>0.33</v>
      </c>
      <c r="AF45" s="205">
        <v>0.33</v>
      </c>
      <c r="AG45" s="205">
        <v>0.33</v>
      </c>
      <c r="AH45" s="205">
        <v>0.33</v>
      </c>
      <c r="AI45" s="205">
        <v>0.33</v>
      </c>
      <c r="AJ45" s="205">
        <v>0.33</v>
      </c>
      <c r="AK45" s="205">
        <v>0.33</v>
      </c>
      <c r="AL45" s="205">
        <v>0.33</v>
      </c>
      <c r="AM45" s="205">
        <v>0.33</v>
      </c>
      <c r="AN45" s="205">
        <v>0.33</v>
      </c>
      <c r="AO45" s="205">
        <v>0.33</v>
      </c>
      <c r="AP45" s="205">
        <v>0.33</v>
      </c>
      <c r="AQ45" s="205">
        <v>0.33</v>
      </c>
    </row>
    <row r="46" spans="1:43" x14ac:dyDescent="0.25">
      <c r="A46" s="119" t="s">
        <v>205</v>
      </c>
      <c r="B46" s="204"/>
      <c r="C46" s="204"/>
      <c r="D46" s="204"/>
      <c r="E46" s="205">
        <v>0.33</v>
      </c>
      <c r="F46" s="205">
        <v>0.33</v>
      </c>
      <c r="G46" s="205">
        <v>0.33</v>
      </c>
      <c r="H46" s="205">
        <v>0.33</v>
      </c>
      <c r="I46" s="205">
        <v>0.33</v>
      </c>
      <c r="J46" s="205">
        <v>0.33</v>
      </c>
      <c r="K46" s="205">
        <v>0.33</v>
      </c>
      <c r="L46" s="205">
        <v>0.33</v>
      </c>
      <c r="M46" s="205">
        <v>0.33</v>
      </c>
      <c r="N46" s="205">
        <v>0.33</v>
      </c>
      <c r="O46" s="205">
        <v>0.33</v>
      </c>
      <c r="P46" s="205">
        <v>0.33</v>
      </c>
      <c r="Q46" s="205">
        <v>0.33</v>
      </c>
      <c r="R46" s="205">
        <v>0.33</v>
      </c>
      <c r="S46" s="205">
        <v>0.33</v>
      </c>
      <c r="T46" s="205">
        <v>0.33</v>
      </c>
      <c r="U46" s="205">
        <v>0.33</v>
      </c>
      <c r="V46" s="205">
        <v>0.33</v>
      </c>
      <c r="W46" s="205">
        <v>0.33</v>
      </c>
      <c r="X46" s="205">
        <v>0.33</v>
      </c>
      <c r="Y46" s="205">
        <v>0.33</v>
      </c>
      <c r="Z46" s="205">
        <v>0.33</v>
      </c>
      <c r="AA46" s="205">
        <v>0.33</v>
      </c>
      <c r="AB46" s="205">
        <v>0.33</v>
      </c>
      <c r="AC46" s="205">
        <v>0.33</v>
      </c>
      <c r="AD46" s="205">
        <v>0.33</v>
      </c>
      <c r="AE46" s="205">
        <v>0.33</v>
      </c>
      <c r="AF46" s="205">
        <v>0.33</v>
      </c>
      <c r="AG46" s="205">
        <v>0.33</v>
      </c>
      <c r="AH46" s="205">
        <v>0.33</v>
      </c>
      <c r="AI46" s="205">
        <v>0.33</v>
      </c>
      <c r="AJ46" s="205">
        <v>0.33</v>
      </c>
      <c r="AK46" s="205">
        <v>0.33</v>
      </c>
      <c r="AL46" s="205">
        <v>0.33</v>
      </c>
      <c r="AM46" s="205">
        <v>0.33</v>
      </c>
      <c r="AN46" s="205">
        <v>0.33</v>
      </c>
      <c r="AO46" s="205">
        <v>0.33</v>
      </c>
      <c r="AP46" s="205">
        <v>0.33</v>
      </c>
      <c r="AQ46" s="205">
        <v>0.33</v>
      </c>
    </row>
    <row r="47" spans="1:43" x14ac:dyDescent="0.25">
      <c r="A47" s="119" t="s">
        <v>206</v>
      </c>
      <c r="B47" s="204"/>
      <c r="C47" s="204"/>
      <c r="D47" s="204"/>
      <c r="E47" s="205">
        <v>0.33</v>
      </c>
      <c r="F47" s="205">
        <v>0.33</v>
      </c>
      <c r="G47" s="205">
        <v>0.33</v>
      </c>
      <c r="H47" s="205">
        <v>0.33</v>
      </c>
      <c r="I47" s="205">
        <v>0.33</v>
      </c>
      <c r="J47" s="205">
        <v>0.33</v>
      </c>
      <c r="K47" s="205">
        <v>0.33</v>
      </c>
      <c r="L47" s="205">
        <v>0.33</v>
      </c>
      <c r="M47" s="205">
        <v>0.33</v>
      </c>
      <c r="N47" s="205">
        <v>0.33</v>
      </c>
      <c r="O47" s="205">
        <v>0.33</v>
      </c>
      <c r="P47" s="205">
        <v>0.33</v>
      </c>
      <c r="Q47" s="205">
        <v>0.33</v>
      </c>
      <c r="R47" s="205">
        <v>0.33</v>
      </c>
      <c r="S47" s="205">
        <v>0.33</v>
      </c>
      <c r="T47" s="205">
        <v>0.33</v>
      </c>
      <c r="U47" s="205">
        <v>0.33</v>
      </c>
      <c r="V47" s="205">
        <v>0.33</v>
      </c>
      <c r="W47" s="205">
        <v>0.33</v>
      </c>
      <c r="X47" s="205">
        <v>0.33</v>
      </c>
      <c r="Y47" s="205">
        <v>0.33</v>
      </c>
      <c r="Z47" s="205">
        <v>0.33</v>
      </c>
      <c r="AA47" s="205">
        <v>0.33</v>
      </c>
      <c r="AB47" s="205">
        <v>0.33</v>
      </c>
      <c r="AC47" s="205">
        <v>0.33</v>
      </c>
      <c r="AD47" s="205">
        <v>0.33</v>
      </c>
      <c r="AE47" s="205">
        <v>0.33</v>
      </c>
      <c r="AF47" s="205">
        <v>0.33</v>
      </c>
      <c r="AG47" s="205">
        <v>0.33</v>
      </c>
      <c r="AH47" s="205">
        <v>0.33</v>
      </c>
      <c r="AI47" s="205">
        <v>0.33</v>
      </c>
      <c r="AJ47" s="205">
        <v>0.33</v>
      </c>
      <c r="AK47" s="205">
        <v>0.33</v>
      </c>
      <c r="AL47" s="205">
        <v>0.33</v>
      </c>
      <c r="AM47" s="205">
        <v>0.33</v>
      </c>
      <c r="AN47" s="205">
        <v>0.33</v>
      </c>
      <c r="AO47" s="205">
        <v>0.33</v>
      </c>
      <c r="AP47" s="205">
        <v>0.33</v>
      </c>
      <c r="AQ47" s="205">
        <v>0.33</v>
      </c>
    </row>
    <row r="48" spans="1:43" x14ac:dyDescent="0.25">
      <c r="A48" s="119" t="s">
        <v>76</v>
      </c>
      <c r="B48" s="204"/>
      <c r="C48" s="204"/>
      <c r="D48" s="204"/>
      <c r="E48" s="205">
        <v>0.33</v>
      </c>
      <c r="F48" s="205">
        <v>0.33</v>
      </c>
      <c r="G48" s="205">
        <v>0.33</v>
      </c>
      <c r="H48" s="205">
        <v>0.33</v>
      </c>
      <c r="I48" s="205">
        <v>0.33</v>
      </c>
      <c r="J48" s="205">
        <v>0.33</v>
      </c>
      <c r="K48" s="205">
        <v>0.33</v>
      </c>
      <c r="L48" s="205">
        <v>0.33</v>
      </c>
      <c r="M48" s="205">
        <v>0.33</v>
      </c>
      <c r="N48" s="205">
        <v>0.33</v>
      </c>
      <c r="O48" s="205">
        <v>0.33</v>
      </c>
      <c r="P48" s="205">
        <v>0.33</v>
      </c>
      <c r="Q48" s="205">
        <v>0.33</v>
      </c>
      <c r="R48" s="205">
        <v>0.33</v>
      </c>
      <c r="S48" s="205">
        <v>0.33</v>
      </c>
      <c r="T48" s="205">
        <v>0.33</v>
      </c>
      <c r="U48" s="205">
        <v>0.33</v>
      </c>
      <c r="V48" s="205">
        <v>0.33</v>
      </c>
      <c r="W48" s="205">
        <v>0.33</v>
      </c>
      <c r="X48" s="205">
        <v>0.33</v>
      </c>
      <c r="Y48" s="205">
        <v>0.33</v>
      </c>
      <c r="Z48" s="205">
        <v>0.33</v>
      </c>
      <c r="AA48" s="205">
        <v>0.33</v>
      </c>
      <c r="AB48" s="205">
        <v>0.33</v>
      </c>
      <c r="AC48" s="205">
        <v>0.33</v>
      </c>
      <c r="AD48" s="205">
        <v>0.33</v>
      </c>
      <c r="AE48" s="205">
        <v>0.33</v>
      </c>
      <c r="AF48" s="205">
        <v>0.33</v>
      </c>
      <c r="AG48" s="205">
        <v>0.33</v>
      </c>
      <c r="AH48" s="205">
        <v>0.33</v>
      </c>
      <c r="AI48" s="205">
        <v>0.33</v>
      </c>
      <c r="AJ48" s="205">
        <v>0.33</v>
      </c>
      <c r="AK48" s="205">
        <v>0.33</v>
      </c>
      <c r="AL48" s="205">
        <v>0.33</v>
      </c>
      <c r="AM48" s="205">
        <v>0.33</v>
      </c>
      <c r="AN48" s="205">
        <v>0.33</v>
      </c>
      <c r="AO48" s="205">
        <v>0.33</v>
      </c>
      <c r="AP48" s="205">
        <v>0.33</v>
      </c>
      <c r="AQ48" s="205">
        <v>0.33</v>
      </c>
    </row>
    <row r="49" spans="1:43" x14ac:dyDescent="0.25">
      <c r="A49" s="119" t="s">
        <v>77</v>
      </c>
      <c r="B49" s="204"/>
      <c r="C49" s="204"/>
      <c r="D49" s="204"/>
      <c r="E49" s="205">
        <v>0.33</v>
      </c>
      <c r="F49" s="205">
        <v>0.33</v>
      </c>
      <c r="G49" s="205">
        <v>0.33</v>
      </c>
      <c r="H49" s="205">
        <v>0.33</v>
      </c>
      <c r="I49" s="205">
        <v>0.33</v>
      </c>
      <c r="J49" s="205">
        <v>0.33</v>
      </c>
      <c r="K49" s="205">
        <v>0.33</v>
      </c>
      <c r="L49" s="205">
        <v>0.33</v>
      </c>
      <c r="M49" s="205">
        <v>0.33</v>
      </c>
      <c r="N49" s="205">
        <v>0.33</v>
      </c>
      <c r="O49" s="205">
        <v>0.33</v>
      </c>
      <c r="P49" s="205">
        <v>0.33</v>
      </c>
      <c r="Q49" s="205">
        <v>0.33</v>
      </c>
      <c r="R49" s="205">
        <v>0.33</v>
      </c>
      <c r="S49" s="205">
        <v>0.33</v>
      </c>
      <c r="T49" s="205">
        <v>0.33</v>
      </c>
      <c r="U49" s="205">
        <v>0.33</v>
      </c>
      <c r="V49" s="205">
        <v>0.33</v>
      </c>
      <c r="W49" s="205">
        <v>0.33</v>
      </c>
      <c r="X49" s="205">
        <v>0.33</v>
      </c>
      <c r="Y49" s="205">
        <v>0.33</v>
      </c>
      <c r="Z49" s="205">
        <v>0.33</v>
      </c>
      <c r="AA49" s="205">
        <v>0.33</v>
      </c>
      <c r="AB49" s="205">
        <v>0.33</v>
      </c>
      <c r="AC49" s="205">
        <v>0.33</v>
      </c>
      <c r="AD49" s="205">
        <v>0.33</v>
      </c>
      <c r="AE49" s="205">
        <v>0.33</v>
      </c>
      <c r="AF49" s="205">
        <v>0.33</v>
      </c>
      <c r="AG49" s="205">
        <v>0.33</v>
      </c>
      <c r="AH49" s="205">
        <v>0.33</v>
      </c>
      <c r="AI49" s="205">
        <v>0.33</v>
      </c>
      <c r="AJ49" s="205">
        <v>0.33</v>
      </c>
      <c r="AK49" s="205">
        <v>0.33</v>
      </c>
      <c r="AL49" s="205">
        <v>0.33</v>
      </c>
      <c r="AM49" s="205">
        <v>0.33</v>
      </c>
      <c r="AN49" s="205">
        <v>0.33</v>
      </c>
      <c r="AO49" s="205">
        <v>0.33</v>
      </c>
      <c r="AP49" s="205">
        <v>0.33</v>
      </c>
      <c r="AQ49" s="205">
        <v>0.33</v>
      </c>
    </row>
    <row r="50" spans="1:43" x14ac:dyDescent="0.25">
      <c r="A50" s="119" t="s">
        <v>78</v>
      </c>
      <c r="B50" s="204"/>
      <c r="C50" s="204"/>
      <c r="D50" s="204"/>
      <c r="E50" s="205">
        <v>0.33</v>
      </c>
      <c r="F50" s="205">
        <v>0.33</v>
      </c>
      <c r="G50" s="205">
        <v>0.33</v>
      </c>
      <c r="H50" s="205">
        <v>0.33</v>
      </c>
      <c r="I50" s="205">
        <v>0.33</v>
      </c>
      <c r="J50" s="205">
        <v>0.33</v>
      </c>
      <c r="K50" s="205">
        <v>0.33</v>
      </c>
      <c r="L50" s="205">
        <v>0.33</v>
      </c>
      <c r="M50" s="205">
        <v>0.33</v>
      </c>
      <c r="N50" s="205">
        <v>0.33</v>
      </c>
      <c r="O50" s="205">
        <v>0.33</v>
      </c>
      <c r="P50" s="205">
        <v>0.33</v>
      </c>
      <c r="Q50" s="205">
        <v>0.33</v>
      </c>
      <c r="R50" s="205">
        <v>0.33</v>
      </c>
      <c r="S50" s="205">
        <v>0.33</v>
      </c>
      <c r="T50" s="205">
        <v>0.33</v>
      </c>
      <c r="U50" s="205">
        <v>0.33</v>
      </c>
      <c r="V50" s="205">
        <v>0.33</v>
      </c>
      <c r="W50" s="205">
        <v>0.33</v>
      </c>
      <c r="X50" s="205">
        <v>0.33</v>
      </c>
      <c r="Y50" s="205">
        <v>0.33</v>
      </c>
      <c r="Z50" s="205">
        <v>0.33</v>
      </c>
      <c r="AA50" s="205">
        <v>0.33</v>
      </c>
      <c r="AB50" s="205">
        <v>0.33</v>
      </c>
      <c r="AC50" s="205">
        <v>0.33</v>
      </c>
      <c r="AD50" s="205">
        <v>0.33</v>
      </c>
      <c r="AE50" s="205">
        <v>0.33</v>
      </c>
      <c r="AF50" s="205">
        <v>0.33</v>
      </c>
      <c r="AG50" s="205">
        <v>0.33</v>
      </c>
      <c r="AH50" s="205">
        <v>0.33</v>
      </c>
      <c r="AI50" s="205">
        <v>0.33</v>
      </c>
      <c r="AJ50" s="205">
        <v>0.33</v>
      </c>
      <c r="AK50" s="205">
        <v>0.33</v>
      </c>
      <c r="AL50" s="205">
        <v>0.33</v>
      </c>
      <c r="AM50" s="205">
        <v>0.33</v>
      </c>
      <c r="AN50" s="205">
        <v>0.33</v>
      </c>
      <c r="AO50" s="205">
        <v>0.33</v>
      </c>
      <c r="AP50" s="205">
        <v>0.33</v>
      </c>
      <c r="AQ50" s="205">
        <v>0.33</v>
      </c>
    </row>
    <row r="51" spans="1:43" x14ac:dyDescent="0.25">
      <c r="A51" s="119" t="s">
        <v>79</v>
      </c>
      <c r="B51" s="204"/>
      <c r="C51" s="204"/>
      <c r="D51" s="204"/>
      <c r="E51" s="205">
        <v>0.33</v>
      </c>
      <c r="F51" s="205">
        <v>0.33</v>
      </c>
      <c r="G51" s="205">
        <v>0.33</v>
      </c>
      <c r="H51" s="205">
        <v>0.33</v>
      </c>
      <c r="I51" s="205">
        <v>0.33</v>
      </c>
      <c r="J51" s="205">
        <v>0.33</v>
      </c>
      <c r="K51" s="205">
        <v>0.33</v>
      </c>
      <c r="L51" s="205">
        <v>0.33</v>
      </c>
      <c r="M51" s="205">
        <v>0.33</v>
      </c>
      <c r="N51" s="205">
        <v>0.33</v>
      </c>
      <c r="O51" s="205">
        <v>0.33</v>
      </c>
      <c r="P51" s="205">
        <v>0.33</v>
      </c>
      <c r="Q51" s="205">
        <v>0.33</v>
      </c>
      <c r="R51" s="205">
        <v>0.33</v>
      </c>
      <c r="S51" s="205">
        <v>0.33</v>
      </c>
      <c r="T51" s="205">
        <v>0.33</v>
      </c>
      <c r="U51" s="205">
        <v>0.33</v>
      </c>
      <c r="V51" s="205">
        <v>0.33</v>
      </c>
      <c r="W51" s="205">
        <v>0.33</v>
      </c>
      <c r="X51" s="205">
        <v>0.33</v>
      </c>
      <c r="Y51" s="205">
        <v>0.33</v>
      </c>
      <c r="Z51" s="205">
        <v>0.33</v>
      </c>
      <c r="AA51" s="205">
        <v>0.33</v>
      </c>
      <c r="AB51" s="205">
        <v>0.33</v>
      </c>
      <c r="AC51" s="205">
        <v>0.33</v>
      </c>
      <c r="AD51" s="205">
        <v>0.33</v>
      </c>
      <c r="AE51" s="205">
        <v>0.33</v>
      </c>
      <c r="AF51" s="205">
        <v>0.33</v>
      </c>
      <c r="AG51" s="205">
        <v>0.33</v>
      </c>
      <c r="AH51" s="205">
        <v>0.33</v>
      </c>
      <c r="AI51" s="205">
        <v>0.33</v>
      </c>
      <c r="AJ51" s="205">
        <v>0.33</v>
      </c>
      <c r="AK51" s="205">
        <v>0.33</v>
      </c>
      <c r="AL51" s="205">
        <v>0.33</v>
      </c>
      <c r="AM51" s="205">
        <v>0.33</v>
      </c>
      <c r="AN51" s="205">
        <v>0.33</v>
      </c>
      <c r="AO51" s="205">
        <v>0.33</v>
      </c>
      <c r="AP51" s="205">
        <v>0.33</v>
      </c>
      <c r="AQ51" s="205">
        <v>0.33</v>
      </c>
    </row>
    <row r="52" spans="1:43" x14ac:dyDescent="0.25">
      <c r="A52" s="119" t="s">
        <v>80</v>
      </c>
      <c r="B52" s="204"/>
      <c r="C52" s="204"/>
      <c r="D52" s="204"/>
      <c r="E52" s="205">
        <v>0.33</v>
      </c>
      <c r="F52" s="205">
        <v>0.33</v>
      </c>
      <c r="G52" s="205">
        <v>0.33</v>
      </c>
      <c r="H52" s="205">
        <v>0.33</v>
      </c>
      <c r="I52" s="205">
        <v>0.33</v>
      </c>
      <c r="J52" s="205">
        <v>0.33</v>
      </c>
      <c r="K52" s="205">
        <v>0.33</v>
      </c>
      <c r="L52" s="205">
        <v>0.33</v>
      </c>
      <c r="M52" s="205">
        <v>0.33</v>
      </c>
      <c r="N52" s="205">
        <v>0.33</v>
      </c>
      <c r="O52" s="205">
        <v>0.33</v>
      </c>
      <c r="P52" s="205">
        <v>0.33</v>
      </c>
      <c r="Q52" s="205">
        <v>0.33</v>
      </c>
      <c r="R52" s="205">
        <v>0.33</v>
      </c>
      <c r="S52" s="205">
        <v>0.33</v>
      </c>
      <c r="T52" s="205">
        <v>0.33</v>
      </c>
      <c r="U52" s="205">
        <v>0.33</v>
      </c>
      <c r="V52" s="205">
        <v>0.33</v>
      </c>
      <c r="W52" s="205">
        <v>0.33</v>
      </c>
      <c r="X52" s="205">
        <v>0.33</v>
      </c>
      <c r="Y52" s="205">
        <v>0.33</v>
      </c>
      <c r="Z52" s="205">
        <v>0.33</v>
      </c>
      <c r="AA52" s="205">
        <v>0.33</v>
      </c>
      <c r="AB52" s="205">
        <v>0.33</v>
      </c>
      <c r="AC52" s="205">
        <v>0.33</v>
      </c>
      <c r="AD52" s="205">
        <v>0.33</v>
      </c>
      <c r="AE52" s="205">
        <v>0.33</v>
      </c>
      <c r="AF52" s="205">
        <v>0.33</v>
      </c>
      <c r="AG52" s="205">
        <v>0.33</v>
      </c>
      <c r="AH52" s="205">
        <v>0.33</v>
      </c>
      <c r="AI52" s="205">
        <v>0.33</v>
      </c>
      <c r="AJ52" s="205">
        <v>0.33</v>
      </c>
      <c r="AK52" s="205">
        <v>0.33</v>
      </c>
      <c r="AL52" s="205">
        <v>0.33</v>
      </c>
      <c r="AM52" s="205">
        <v>0.33</v>
      </c>
      <c r="AN52" s="205">
        <v>0.33</v>
      </c>
      <c r="AO52" s="205">
        <v>0.33</v>
      </c>
      <c r="AP52" s="205">
        <v>0.33</v>
      </c>
      <c r="AQ52" s="205">
        <v>0.33</v>
      </c>
    </row>
    <row r="53" spans="1:43" x14ac:dyDescent="0.25">
      <c r="A53" s="119" t="s">
        <v>81</v>
      </c>
      <c r="B53" s="204"/>
      <c r="C53" s="204"/>
      <c r="D53" s="204"/>
      <c r="E53" s="205">
        <v>0.33</v>
      </c>
      <c r="F53" s="205">
        <v>0.33</v>
      </c>
      <c r="G53" s="205">
        <v>0.33</v>
      </c>
      <c r="H53" s="205">
        <v>0.33</v>
      </c>
      <c r="I53" s="205">
        <v>0.33</v>
      </c>
      <c r="J53" s="205">
        <v>0.33</v>
      </c>
      <c r="K53" s="205">
        <v>0.33</v>
      </c>
      <c r="L53" s="205">
        <v>0.33</v>
      </c>
      <c r="M53" s="205">
        <v>0.33</v>
      </c>
      <c r="N53" s="205">
        <v>0.33</v>
      </c>
      <c r="O53" s="205">
        <v>0.33</v>
      </c>
      <c r="P53" s="205">
        <v>0.33</v>
      </c>
      <c r="Q53" s="205">
        <v>0.33</v>
      </c>
      <c r="R53" s="205">
        <v>0.33</v>
      </c>
      <c r="S53" s="205">
        <v>0.33</v>
      </c>
      <c r="T53" s="205">
        <v>0.33</v>
      </c>
      <c r="U53" s="205">
        <v>0.33</v>
      </c>
      <c r="V53" s="205">
        <v>0.33</v>
      </c>
      <c r="W53" s="205">
        <v>0.33</v>
      </c>
      <c r="X53" s="205">
        <v>0.33</v>
      </c>
      <c r="Y53" s="205">
        <v>0.33</v>
      </c>
      <c r="Z53" s="205">
        <v>0.33</v>
      </c>
      <c r="AA53" s="205">
        <v>0.33</v>
      </c>
      <c r="AB53" s="205">
        <v>0.33</v>
      </c>
      <c r="AC53" s="205">
        <v>0.33</v>
      </c>
      <c r="AD53" s="205">
        <v>0.33</v>
      </c>
      <c r="AE53" s="205">
        <v>0.33</v>
      </c>
      <c r="AF53" s="205">
        <v>0.33</v>
      </c>
      <c r="AG53" s="205">
        <v>0.33</v>
      </c>
      <c r="AH53" s="205">
        <v>0.33</v>
      </c>
      <c r="AI53" s="205">
        <v>0.33</v>
      </c>
      <c r="AJ53" s="205">
        <v>0.33</v>
      </c>
      <c r="AK53" s="205">
        <v>0.33</v>
      </c>
      <c r="AL53" s="205">
        <v>0.33</v>
      </c>
      <c r="AM53" s="205">
        <v>0.33</v>
      </c>
      <c r="AN53" s="205">
        <v>0.33</v>
      </c>
      <c r="AO53" s="205">
        <v>0.33</v>
      </c>
      <c r="AP53" s="205">
        <v>0.33</v>
      </c>
      <c r="AQ53" s="205">
        <v>0.33</v>
      </c>
    </row>
    <row r="54" spans="1:43" x14ac:dyDescent="0.25">
      <c r="A54" s="90"/>
      <c r="B54" s="90"/>
      <c r="C54" s="90"/>
      <c r="D54" s="90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</row>
    <row r="55" spans="1:43" ht="105" customHeight="1" x14ac:dyDescent="0.25">
      <c r="A55" s="108" t="s">
        <v>61</v>
      </c>
      <c r="B55" s="181" t="s">
        <v>144</v>
      </c>
      <c r="C55" s="181" t="s">
        <v>145</v>
      </c>
      <c r="D55" s="181" t="s">
        <v>146</v>
      </c>
      <c r="E55" s="94" t="s">
        <v>48</v>
      </c>
      <c r="F55" s="94" t="s">
        <v>87</v>
      </c>
      <c r="G55" s="94" t="s">
        <v>55</v>
      </c>
      <c r="H55" s="94" t="s">
        <v>68</v>
      </c>
      <c r="I55" s="94" t="s">
        <v>69</v>
      </c>
      <c r="J55" s="94" t="s">
        <v>57</v>
      </c>
      <c r="K55" s="94" t="s">
        <v>56</v>
      </c>
      <c r="L55" s="94" t="s">
        <v>58</v>
      </c>
      <c r="M55" s="94" t="s">
        <v>59</v>
      </c>
      <c r="N55" s="94" t="s">
        <v>142</v>
      </c>
      <c r="O55" s="94" t="s">
        <v>60</v>
      </c>
      <c r="P55" s="94" t="s">
        <v>82</v>
      </c>
      <c r="Q55" s="94" t="s">
        <v>70</v>
      </c>
      <c r="R55" s="95" t="s">
        <v>48</v>
      </c>
      <c r="S55" s="95" t="s">
        <v>87</v>
      </c>
      <c r="T55" s="95" t="s">
        <v>55</v>
      </c>
      <c r="U55" s="95" t="s">
        <v>68</v>
      </c>
      <c r="V55" s="95" t="s">
        <v>69</v>
      </c>
      <c r="W55" s="95" t="s">
        <v>57</v>
      </c>
      <c r="X55" s="95" t="s">
        <v>56</v>
      </c>
      <c r="Y55" s="95" t="s">
        <v>58</v>
      </c>
      <c r="Z55" s="95" t="s">
        <v>59</v>
      </c>
      <c r="AA55" s="95" t="s">
        <v>142</v>
      </c>
      <c r="AB55" s="95" t="s">
        <v>60</v>
      </c>
      <c r="AC55" s="95" t="s">
        <v>82</v>
      </c>
      <c r="AD55" s="95" t="s">
        <v>70</v>
      </c>
      <c r="AE55" s="96" t="s">
        <v>48</v>
      </c>
      <c r="AF55" s="96" t="s">
        <v>87</v>
      </c>
      <c r="AG55" s="96" t="s">
        <v>55</v>
      </c>
      <c r="AH55" s="96" t="s">
        <v>68</v>
      </c>
      <c r="AI55" s="96" t="s">
        <v>69</v>
      </c>
      <c r="AJ55" s="96" t="s">
        <v>57</v>
      </c>
      <c r="AK55" s="96" t="s">
        <v>56</v>
      </c>
      <c r="AL55" s="96" t="s">
        <v>58</v>
      </c>
      <c r="AM55" s="96" t="s">
        <v>59</v>
      </c>
      <c r="AN55" s="96" t="s">
        <v>142</v>
      </c>
      <c r="AO55" s="96" t="s">
        <v>60</v>
      </c>
      <c r="AP55" s="96" t="s">
        <v>82</v>
      </c>
      <c r="AQ55" s="96" t="s">
        <v>70</v>
      </c>
    </row>
    <row r="56" spans="1:43" x14ac:dyDescent="0.25">
      <c r="A56" s="86"/>
      <c r="B56" s="86"/>
      <c r="C56" s="86"/>
      <c r="D56" s="86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</row>
    <row r="57" spans="1:43" x14ac:dyDescent="0.25">
      <c r="A57" s="118" t="s">
        <v>150</v>
      </c>
      <c r="B57" s="204"/>
      <c r="C57" s="204"/>
      <c r="D57" s="204"/>
      <c r="E57" s="205">
        <v>33</v>
      </c>
      <c r="F57" s="201">
        <v>33</v>
      </c>
      <c r="G57" s="201">
        <v>33</v>
      </c>
      <c r="H57" s="201">
        <v>33</v>
      </c>
      <c r="I57" s="201">
        <v>33</v>
      </c>
      <c r="J57" s="201">
        <v>33</v>
      </c>
      <c r="K57" s="201">
        <v>33</v>
      </c>
      <c r="L57" s="201">
        <v>33</v>
      </c>
      <c r="M57" s="201">
        <v>33</v>
      </c>
      <c r="N57" s="201">
        <v>33</v>
      </c>
      <c r="O57" s="201">
        <v>33</v>
      </c>
      <c r="P57" s="201">
        <v>33</v>
      </c>
      <c r="Q57" s="201">
        <v>33</v>
      </c>
      <c r="R57" s="203">
        <v>33</v>
      </c>
      <c r="S57" s="205">
        <v>33</v>
      </c>
      <c r="T57" s="203">
        <v>33</v>
      </c>
      <c r="U57" s="203">
        <v>33</v>
      </c>
      <c r="V57" s="203">
        <v>33</v>
      </c>
      <c r="W57" s="203">
        <v>33</v>
      </c>
      <c r="X57" s="203">
        <v>33</v>
      </c>
      <c r="Y57" s="203">
        <v>33</v>
      </c>
      <c r="Z57" s="203">
        <v>33</v>
      </c>
      <c r="AA57" s="203">
        <v>33</v>
      </c>
      <c r="AB57" s="201">
        <v>33</v>
      </c>
      <c r="AC57" s="201">
        <v>33</v>
      </c>
      <c r="AD57" s="201">
        <v>33</v>
      </c>
      <c r="AE57" s="201">
        <v>33</v>
      </c>
      <c r="AF57" s="201">
        <v>33</v>
      </c>
      <c r="AG57" s="201">
        <v>33</v>
      </c>
      <c r="AH57" s="201">
        <v>33</v>
      </c>
      <c r="AI57" s="201">
        <v>33</v>
      </c>
      <c r="AJ57" s="201">
        <v>33</v>
      </c>
      <c r="AK57" s="201">
        <v>33</v>
      </c>
      <c r="AL57" s="201">
        <v>33</v>
      </c>
      <c r="AM57" s="201">
        <v>33</v>
      </c>
      <c r="AN57" s="201">
        <v>33</v>
      </c>
      <c r="AO57" s="201">
        <v>33</v>
      </c>
      <c r="AP57" s="201">
        <v>33</v>
      </c>
      <c r="AQ57" s="203">
        <v>33</v>
      </c>
    </row>
    <row r="58" spans="1:43" x14ac:dyDescent="0.25">
      <c r="A58" s="118" t="s">
        <v>151</v>
      </c>
      <c r="B58" s="204"/>
      <c r="C58" s="204"/>
      <c r="D58" s="204"/>
      <c r="E58" s="205">
        <v>33</v>
      </c>
      <c r="F58" s="201">
        <v>33</v>
      </c>
      <c r="G58" s="201">
        <v>33</v>
      </c>
      <c r="H58" s="201">
        <v>33</v>
      </c>
      <c r="I58" s="201">
        <v>33</v>
      </c>
      <c r="J58" s="201">
        <v>33</v>
      </c>
      <c r="K58" s="201">
        <v>33</v>
      </c>
      <c r="L58" s="201">
        <v>33</v>
      </c>
      <c r="M58" s="201">
        <v>33</v>
      </c>
      <c r="N58" s="201">
        <v>33</v>
      </c>
      <c r="O58" s="201">
        <v>33</v>
      </c>
      <c r="P58" s="201">
        <v>33</v>
      </c>
      <c r="Q58" s="201">
        <v>33</v>
      </c>
      <c r="R58" s="203">
        <v>33</v>
      </c>
      <c r="S58" s="205">
        <v>33</v>
      </c>
      <c r="T58" s="203">
        <v>33</v>
      </c>
      <c r="U58" s="203">
        <v>33</v>
      </c>
      <c r="V58" s="203">
        <v>33</v>
      </c>
      <c r="W58" s="203">
        <v>33</v>
      </c>
      <c r="X58" s="203">
        <v>33</v>
      </c>
      <c r="Y58" s="203">
        <v>33</v>
      </c>
      <c r="Z58" s="203">
        <v>33</v>
      </c>
      <c r="AA58" s="203">
        <v>33</v>
      </c>
      <c r="AB58" s="201">
        <v>33</v>
      </c>
      <c r="AC58" s="201">
        <v>33</v>
      </c>
      <c r="AD58" s="201">
        <v>33</v>
      </c>
      <c r="AE58" s="201">
        <v>33</v>
      </c>
      <c r="AF58" s="201">
        <v>33</v>
      </c>
      <c r="AG58" s="201">
        <v>33</v>
      </c>
      <c r="AH58" s="201">
        <v>33</v>
      </c>
      <c r="AI58" s="201">
        <v>33</v>
      </c>
      <c r="AJ58" s="201">
        <v>33</v>
      </c>
      <c r="AK58" s="201">
        <v>33</v>
      </c>
      <c r="AL58" s="201">
        <v>33</v>
      </c>
      <c r="AM58" s="201">
        <v>33</v>
      </c>
      <c r="AN58" s="201">
        <v>33</v>
      </c>
      <c r="AO58" s="203">
        <v>33</v>
      </c>
      <c r="AP58" s="203">
        <v>33</v>
      </c>
      <c r="AQ58" s="203">
        <v>33</v>
      </c>
    </row>
    <row r="59" spans="1:43" x14ac:dyDescent="0.25">
      <c r="A59" s="118" t="s">
        <v>152</v>
      </c>
      <c r="B59" s="204"/>
      <c r="C59" s="204"/>
      <c r="D59" s="204"/>
      <c r="E59" s="205">
        <v>33</v>
      </c>
      <c r="F59" s="201">
        <v>33</v>
      </c>
      <c r="G59" s="201">
        <v>33</v>
      </c>
      <c r="H59" s="201">
        <v>33</v>
      </c>
      <c r="I59" s="201">
        <v>33</v>
      </c>
      <c r="J59" s="201">
        <v>33</v>
      </c>
      <c r="K59" s="201">
        <v>33</v>
      </c>
      <c r="L59" s="201">
        <v>33</v>
      </c>
      <c r="M59" s="201">
        <v>33</v>
      </c>
      <c r="N59" s="201">
        <v>33</v>
      </c>
      <c r="O59" s="201">
        <v>33</v>
      </c>
      <c r="P59" s="201">
        <v>33</v>
      </c>
      <c r="Q59" s="201">
        <v>33</v>
      </c>
      <c r="R59" s="203">
        <v>33</v>
      </c>
      <c r="S59" s="205">
        <v>33</v>
      </c>
      <c r="T59" s="203">
        <v>33</v>
      </c>
      <c r="U59" s="203">
        <v>33</v>
      </c>
      <c r="V59" s="203">
        <v>33</v>
      </c>
      <c r="W59" s="203">
        <v>33</v>
      </c>
      <c r="X59" s="203">
        <v>33</v>
      </c>
      <c r="Y59" s="203">
        <v>33</v>
      </c>
      <c r="Z59" s="203">
        <v>33</v>
      </c>
      <c r="AA59" s="203">
        <v>33</v>
      </c>
      <c r="AB59" s="201">
        <v>33</v>
      </c>
      <c r="AC59" s="201">
        <v>33</v>
      </c>
      <c r="AD59" s="201">
        <v>33</v>
      </c>
      <c r="AE59" s="201">
        <v>33</v>
      </c>
      <c r="AF59" s="201" t="s">
        <v>143</v>
      </c>
      <c r="AG59" s="201">
        <v>33</v>
      </c>
      <c r="AH59" s="201">
        <v>33</v>
      </c>
      <c r="AI59" s="201">
        <v>33</v>
      </c>
      <c r="AJ59" s="201">
        <v>33</v>
      </c>
      <c r="AK59" s="201">
        <v>33</v>
      </c>
      <c r="AL59" s="201">
        <v>33</v>
      </c>
      <c r="AM59" s="201">
        <v>33</v>
      </c>
      <c r="AN59" s="201">
        <v>33</v>
      </c>
      <c r="AO59" s="203">
        <v>33</v>
      </c>
      <c r="AP59" s="203">
        <v>33</v>
      </c>
      <c r="AQ59" s="203">
        <v>33</v>
      </c>
    </row>
    <row r="60" spans="1:43" x14ac:dyDescent="0.25">
      <c r="A60" s="118" t="s">
        <v>185</v>
      </c>
      <c r="B60" s="204"/>
      <c r="C60" s="204"/>
      <c r="D60" s="204"/>
      <c r="E60" s="205">
        <v>33</v>
      </c>
      <c r="F60" s="201">
        <v>33</v>
      </c>
      <c r="G60" s="201">
        <v>33</v>
      </c>
      <c r="H60" s="201">
        <v>33</v>
      </c>
      <c r="I60" s="201">
        <v>33</v>
      </c>
      <c r="J60" s="201">
        <v>33</v>
      </c>
      <c r="K60" s="201">
        <v>33</v>
      </c>
      <c r="L60" s="201">
        <v>33</v>
      </c>
      <c r="M60" s="201">
        <v>33</v>
      </c>
      <c r="N60" s="201">
        <v>33</v>
      </c>
      <c r="O60" s="201">
        <v>33</v>
      </c>
      <c r="P60" s="201">
        <v>33</v>
      </c>
      <c r="Q60" s="201">
        <v>33</v>
      </c>
      <c r="R60" s="203">
        <v>33</v>
      </c>
      <c r="S60" s="205">
        <v>33</v>
      </c>
      <c r="T60" s="203">
        <v>33</v>
      </c>
      <c r="U60" s="203">
        <v>33</v>
      </c>
      <c r="V60" s="203">
        <v>33</v>
      </c>
      <c r="W60" s="203">
        <v>33</v>
      </c>
      <c r="X60" s="203">
        <v>33</v>
      </c>
      <c r="Y60" s="203">
        <v>33</v>
      </c>
      <c r="Z60" s="203">
        <v>33</v>
      </c>
      <c r="AA60" s="203">
        <v>33</v>
      </c>
      <c r="AB60" s="201">
        <v>33</v>
      </c>
      <c r="AC60" s="201">
        <v>33</v>
      </c>
      <c r="AD60" s="201">
        <v>33</v>
      </c>
      <c r="AE60" s="201">
        <v>33</v>
      </c>
      <c r="AF60" s="201" t="s">
        <v>143</v>
      </c>
      <c r="AG60" s="201">
        <v>33</v>
      </c>
      <c r="AH60" s="201">
        <v>33</v>
      </c>
      <c r="AI60" s="201">
        <v>33</v>
      </c>
      <c r="AJ60" s="201">
        <v>33</v>
      </c>
      <c r="AK60" s="201">
        <v>33</v>
      </c>
      <c r="AL60" s="201">
        <v>33</v>
      </c>
      <c r="AM60" s="201">
        <v>33</v>
      </c>
      <c r="AN60" s="201">
        <v>33</v>
      </c>
      <c r="AO60" s="203">
        <v>33</v>
      </c>
      <c r="AP60" s="203">
        <v>33</v>
      </c>
      <c r="AQ60" s="203">
        <v>33</v>
      </c>
    </row>
    <row r="61" spans="1:43" x14ac:dyDescent="0.25">
      <c r="A61" s="118" t="s">
        <v>153</v>
      </c>
      <c r="B61" s="204"/>
      <c r="C61" s="204"/>
      <c r="D61" s="204"/>
      <c r="E61" s="205">
        <v>33</v>
      </c>
      <c r="F61" s="201">
        <v>33</v>
      </c>
      <c r="G61" s="201">
        <v>33</v>
      </c>
      <c r="H61" s="201">
        <v>33</v>
      </c>
      <c r="I61" s="201">
        <v>33</v>
      </c>
      <c r="J61" s="201">
        <v>33</v>
      </c>
      <c r="K61" s="201">
        <v>33</v>
      </c>
      <c r="L61" s="201">
        <v>33</v>
      </c>
      <c r="M61" s="201">
        <v>33</v>
      </c>
      <c r="N61" s="201">
        <v>33</v>
      </c>
      <c r="O61" s="201">
        <v>33</v>
      </c>
      <c r="P61" s="201">
        <v>33</v>
      </c>
      <c r="Q61" s="201">
        <v>33</v>
      </c>
      <c r="R61" s="203">
        <v>33</v>
      </c>
      <c r="S61" s="205">
        <v>33</v>
      </c>
      <c r="T61" s="203">
        <v>33</v>
      </c>
      <c r="U61" s="203">
        <v>33</v>
      </c>
      <c r="V61" s="203">
        <v>33</v>
      </c>
      <c r="W61" s="203">
        <v>33</v>
      </c>
      <c r="X61" s="203">
        <v>33</v>
      </c>
      <c r="Y61" s="203">
        <v>33</v>
      </c>
      <c r="Z61" s="203">
        <v>33</v>
      </c>
      <c r="AA61" s="203">
        <v>33</v>
      </c>
      <c r="AB61" s="201">
        <v>33</v>
      </c>
      <c r="AC61" s="201">
        <v>33</v>
      </c>
      <c r="AD61" s="201">
        <v>33</v>
      </c>
      <c r="AE61" s="201">
        <v>33</v>
      </c>
      <c r="AF61" s="201" t="s">
        <v>143</v>
      </c>
      <c r="AG61" s="201">
        <v>33</v>
      </c>
      <c r="AH61" s="201">
        <v>33</v>
      </c>
      <c r="AI61" s="201">
        <v>33</v>
      </c>
      <c r="AJ61" s="201">
        <v>33</v>
      </c>
      <c r="AK61" s="201">
        <v>33</v>
      </c>
      <c r="AL61" s="201">
        <v>33</v>
      </c>
      <c r="AM61" s="201">
        <v>33</v>
      </c>
      <c r="AN61" s="201">
        <v>33</v>
      </c>
      <c r="AO61" s="203">
        <v>33</v>
      </c>
      <c r="AP61" s="203">
        <v>33</v>
      </c>
      <c r="AQ61" s="203">
        <v>33</v>
      </c>
    </row>
    <row r="62" spans="1:43" ht="15" customHeight="1" x14ac:dyDescent="0.25">
      <c r="A62" s="118" t="s">
        <v>154</v>
      </c>
      <c r="B62" s="204"/>
      <c r="C62" s="204"/>
      <c r="D62" s="204"/>
      <c r="E62" s="205">
        <v>33</v>
      </c>
      <c r="F62" s="201">
        <v>33</v>
      </c>
      <c r="G62" s="201">
        <v>33</v>
      </c>
      <c r="H62" s="201">
        <v>33</v>
      </c>
      <c r="I62" s="201">
        <v>33</v>
      </c>
      <c r="J62" s="201">
        <v>33</v>
      </c>
      <c r="K62" s="201">
        <v>33</v>
      </c>
      <c r="L62" s="201">
        <v>33</v>
      </c>
      <c r="M62" s="201">
        <v>33</v>
      </c>
      <c r="N62" s="201">
        <v>33</v>
      </c>
      <c r="O62" s="201">
        <v>33</v>
      </c>
      <c r="P62" s="201">
        <v>33</v>
      </c>
      <c r="Q62" s="201">
        <v>33</v>
      </c>
      <c r="R62" s="203">
        <v>33</v>
      </c>
      <c r="S62" s="205">
        <v>33</v>
      </c>
      <c r="T62" s="203">
        <v>33</v>
      </c>
      <c r="U62" s="203">
        <v>33</v>
      </c>
      <c r="V62" s="203">
        <v>33</v>
      </c>
      <c r="W62" s="203">
        <v>33</v>
      </c>
      <c r="X62" s="203">
        <v>33</v>
      </c>
      <c r="Y62" s="203">
        <v>33</v>
      </c>
      <c r="Z62" s="203">
        <v>33</v>
      </c>
      <c r="AA62" s="203">
        <v>33</v>
      </c>
      <c r="AB62" s="201">
        <v>33</v>
      </c>
      <c r="AC62" s="201">
        <v>33</v>
      </c>
      <c r="AD62" s="201">
        <v>33</v>
      </c>
      <c r="AE62" s="201">
        <v>33</v>
      </c>
      <c r="AF62" s="201">
        <v>33</v>
      </c>
      <c r="AG62" s="201">
        <v>33</v>
      </c>
      <c r="AH62" s="201">
        <v>33</v>
      </c>
      <c r="AI62" s="201">
        <v>33</v>
      </c>
      <c r="AJ62" s="201">
        <v>33</v>
      </c>
      <c r="AK62" s="201">
        <v>33</v>
      </c>
      <c r="AL62" s="201">
        <v>33</v>
      </c>
      <c r="AM62" s="203">
        <v>33</v>
      </c>
      <c r="AN62" s="203">
        <v>33</v>
      </c>
      <c r="AO62" s="203">
        <v>33</v>
      </c>
      <c r="AP62" s="203">
        <v>33</v>
      </c>
      <c r="AQ62" s="203">
        <v>33</v>
      </c>
    </row>
    <row r="63" spans="1:43" ht="15" customHeight="1" x14ac:dyDescent="0.25">
      <c r="A63" s="118" t="s">
        <v>155</v>
      </c>
      <c r="B63" s="204"/>
      <c r="C63" s="204"/>
      <c r="D63" s="204"/>
      <c r="E63" s="205">
        <v>33</v>
      </c>
      <c r="F63" s="201" t="s">
        <v>143</v>
      </c>
      <c r="G63" s="201">
        <v>33</v>
      </c>
      <c r="H63" s="201">
        <v>33</v>
      </c>
      <c r="I63" s="201">
        <v>33</v>
      </c>
      <c r="J63" s="201">
        <v>33</v>
      </c>
      <c r="K63" s="201">
        <v>33</v>
      </c>
      <c r="L63" s="201">
        <v>33</v>
      </c>
      <c r="M63" s="201">
        <v>33</v>
      </c>
      <c r="N63" s="201">
        <v>33</v>
      </c>
      <c r="O63" s="201">
        <v>33</v>
      </c>
      <c r="P63" s="201">
        <v>33</v>
      </c>
      <c r="Q63" s="201">
        <v>33</v>
      </c>
      <c r="R63" s="203" t="s">
        <v>143</v>
      </c>
      <c r="S63" s="205">
        <v>33</v>
      </c>
      <c r="T63" s="203">
        <v>33</v>
      </c>
      <c r="U63" s="203">
        <v>33</v>
      </c>
      <c r="V63" s="203">
        <v>33</v>
      </c>
      <c r="W63" s="203">
        <v>33</v>
      </c>
      <c r="X63" s="203">
        <v>33</v>
      </c>
      <c r="Y63" s="203">
        <v>33</v>
      </c>
      <c r="Z63" s="203">
        <v>33</v>
      </c>
      <c r="AA63" s="203">
        <v>33</v>
      </c>
      <c r="AB63" s="201">
        <v>33</v>
      </c>
      <c r="AC63" s="201">
        <v>33</v>
      </c>
      <c r="AD63" s="201">
        <v>33</v>
      </c>
      <c r="AE63" s="201">
        <v>33</v>
      </c>
      <c r="AF63" s="201" t="s">
        <v>143</v>
      </c>
      <c r="AG63" s="201">
        <v>33</v>
      </c>
      <c r="AH63" s="201">
        <v>33</v>
      </c>
      <c r="AI63" s="201">
        <v>33</v>
      </c>
      <c r="AJ63" s="201">
        <v>33</v>
      </c>
      <c r="AK63" s="201">
        <v>33</v>
      </c>
      <c r="AL63" s="201">
        <v>33</v>
      </c>
      <c r="AM63" s="203">
        <v>33</v>
      </c>
      <c r="AN63" s="203">
        <v>33</v>
      </c>
      <c r="AO63" s="203">
        <v>33</v>
      </c>
      <c r="AP63" s="203">
        <v>33</v>
      </c>
      <c r="AQ63" s="203">
        <v>33</v>
      </c>
    </row>
    <row r="64" spans="1:43" ht="15" customHeight="1" x14ac:dyDescent="0.25">
      <c r="A64" s="118" t="s">
        <v>156</v>
      </c>
      <c r="B64" s="204"/>
      <c r="C64" s="204"/>
      <c r="D64" s="204"/>
      <c r="E64" s="205">
        <v>33</v>
      </c>
      <c r="F64" s="201">
        <v>33</v>
      </c>
      <c r="G64" s="201">
        <v>33</v>
      </c>
      <c r="H64" s="201">
        <v>33</v>
      </c>
      <c r="I64" s="201">
        <v>33</v>
      </c>
      <c r="J64" s="201">
        <v>33</v>
      </c>
      <c r="K64" s="201">
        <v>33</v>
      </c>
      <c r="L64" s="201">
        <v>33</v>
      </c>
      <c r="M64" s="201">
        <v>33</v>
      </c>
      <c r="N64" s="201">
        <v>33</v>
      </c>
      <c r="O64" s="201">
        <v>33</v>
      </c>
      <c r="P64" s="201">
        <v>33</v>
      </c>
      <c r="Q64" s="201">
        <v>33</v>
      </c>
      <c r="R64" s="203" t="s">
        <v>143</v>
      </c>
      <c r="S64" s="205" t="s">
        <v>143</v>
      </c>
      <c r="T64" s="203" t="s">
        <v>143</v>
      </c>
      <c r="U64" s="203" t="s">
        <v>143</v>
      </c>
      <c r="V64" s="203" t="s">
        <v>143</v>
      </c>
      <c r="W64" s="203" t="s">
        <v>143</v>
      </c>
      <c r="X64" s="203" t="s">
        <v>143</v>
      </c>
      <c r="Y64" s="203" t="s">
        <v>143</v>
      </c>
      <c r="Z64" s="203" t="s">
        <v>143</v>
      </c>
      <c r="AA64" s="203" t="s">
        <v>143</v>
      </c>
      <c r="AB64" s="201" t="s">
        <v>143</v>
      </c>
      <c r="AC64" s="201" t="s">
        <v>143</v>
      </c>
      <c r="AD64" s="201" t="s">
        <v>143</v>
      </c>
      <c r="AE64" s="201" t="s">
        <v>143</v>
      </c>
      <c r="AF64" s="201" t="s">
        <v>143</v>
      </c>
      <c r="AG64" s="201" t="s">
        <v>143</v>
      </c>
      <c r="AH64" s="201" t="s">
        <v>143</v>
      </c>
      <c r="AI64" s="201" t="s">
        <v>143</v>
      </c>
      <c r="AJ64" s="201" t="s">
        <v>143</v>
      </c>
      <c r="AK64" s="201" t="s">
        <v>143</v>
      </c>
      <c r="AL64" s="201" t="s">
        <v>143</v>
      </c>
      <c r="AM64" s="203" t="s">
        <v>143</v>
      </c>
      <c r="AN64" s="203" t="s">
        <v>143</v>
      </c>
      <c r="AO64" s="203" t="s">
        <v>143</v>
      </c>
      <c r="AP64" s="203" t="s">
        <v>143</v>
      </c>
      <c r="AQ64" s="203" t="s">
        <v>143</v>
      </c>
    </row>
    <row r="65" spans="1:43" ht="15" customHeight="1" x14ac:dyDescent="0.25">
      <c r="A65" s="118" t="s">
        <v>183</v>
      </c>
      <c r="B65" s="204"/>
      <c r="C65" s="204"/>
      <c r="D65" s="204"/>
      <c r="E65" s="205">
        <v>33</v>
      </c>
      <c r="F65" s="201">
        <v>33</v>
      </c>
      <c r="G65" s="201">
        <v>33</v>
      </c>
      <c r="H65" s="201">
        <v>33</v>
      </c>
      <c r="I65" s="201">
        <v>33</v>
      </c>
      <c r="J65" s="201">
        <v>33</v>
      </c>
      <c r="K65" s="201">
        <v>33</v>
      </c>
      <c r="L65" s="201">
        <v>33</v>
      </c>
      <c r="M65" s="201">
        <v>33</v>
      </c>
      <c r="N65" s="201">
        <v>33</v>
      </c>
      <c r="O65" s="201">
        <v>33</v>
      </c>
      <c r="P65" s="201">
        <v>33</v>
      </c>
      <c r="Q65" s="201">
        <v>33</v>
      </c>
      <c r="R65" s="203">
        <v>33</v>
      </c>
      <c r="S65" s="205">
        <v>33</v>
      </c>
      <c r="T65" s="203">
        <v>33</v>
      </c>
      <c r="U65" s="203">
        <v>33</v>
      </c>
      <c r="V65" s="203">
        <v>33</v>
      </c>
      <c r="W65" s="203">
        <v>33</v>
      </c>
      <c r="X65" s="203">
        <v>33</v>
      </c>
      <c r="Y65" s="203">
        <v>33</v>
      </c>
      <c r="Z65" s="203">
        <v>33</v>
      </c>
      <c r="AA65" s="203">
        <v>33</v>
      </c>
      <c r="AB65" s="201">
        <v>33</v>
      </c>
      <c r="AC65" s="201">
        <v>33</v>
      </c>
      <c r="AD65" s="201">
        <v>33</v>
      </c>
      <c r="AE65" s="201">
        <v>33</v>
      </c>
      <c r="AF65" s="201">
        <v>33</v>
      </c>
      <c r="AG65" s="201">
        <v>33</v>
      </c>
      <c r="AH65" s="201">
        <v>33</v>
      </c>
      <c r="AI65" s="201">
        <v>33</v>
      </c>
      <c r="AJ65" s="201">
        <v>33</v>
      </c>
      <c r="AK65" s="201">
        <v>33</v>
      </c>
      <c r="AL65" s="201">
        <v>33</v>
      </c>
      <c r="AM65" s="203">
        <v>33</v>
      </c>
      <c r="AN65" s="203">
        <v>33</v>
      </c>
      <c r="AO65" s="203">
        <v>33</v>
      </c>
      <c r="AP65" s="203">
        <v>33</v>
      </c>
      <c r="AQ65" s="203">
        <v>33</v>
      </c>
    </row>
    <row r="66" spans="1:43" x14ac:dyDescent="0.25">
      <c r="A66" s="118" t="s">
        <v>73</v>
      </c>
      <c r="B66" s="204"/>
      <c r="C66" s="204"/>
      <c r="D66" s="204"/>
      <c r="E66" s="205">
        <v>33</v>
      </c>
      <c r="F66" s="201">
        <v>33</v>
      </c>
      <c r="G66" s="201">
        <v>33</v>
      </c>
      <c r="H66" s="201">
        <v>33</v>
      </c>
      <c r="I66" s="201">
        <v>33</v>
      </c>
      <c r="J66" s="201">
        <v>33</v>
      </c>
      <c r="K66" s="201">
        <v>33</v>
      </c>
      <c r="L66" s="201">
        <v>33</v>
      </c>
      <c r="M66" s="201">
        <v>33</v>
      </c>
      <c r="N66" s="201">
        <v>33</v>
      </c>
      <c r="O66" s="201">
        <v>33</v>
      </c>
      <c r="P66" s="201">
        <v>33</v>
      </c>
      <c r="Q66" s="201">
        <v>33</v>
      </c>
      <c r="R66" s="203">
        <v>33</v>
      </c>
      <c r="S66" s="205">
        <v>33</v>
      </c>
      <c r="T66" s="203">
        <v>33</v>
      </c>
      <c r="U66" s="203">
        <v>33</v>
      </c>
      <c r="V66" s="203">
        <v>33</v>
      </c>
      <c r="W66" s="203">
        <v>33</v>
      </c>
      <c r="X66" s="203">
        <v>33</v>
      </c>
      <c r="Y66" s="203">
        <v>33</v>
      </c>
      <c r="Z66" s="203">
        <v>33</v>
      </c>
      <c r="AA66" s="203">
        <v>33</v>
      </c>
      <c r="AB66" s="201">
        <v>33</v>
      </c>
      <c r="AC66" s="201">
        <v>33</v>
      </c>
      <c r="AD66" s="201">
        <v>33</v>
      </c>
      <c r="AE66" s="201">
        <v>33</v>
      </c>
      <c r="AF66" s="201">
        <v>33</v>
      </c>
      <c r="AG66" s="201">
        <v>33</v>
      </c>
      <c r="AH66" s="201">
        <v>33</v>
      </c>
      <c r="AI66" s="201">
        <v>33</v>
      </c>
      <c r="AJ66" s="203">
        <v>33</v>
      </c>
      <c r="AK66" s="203">
        <v>33</v>
      </c>
      <c r="AL66" s="203">
        <v>33</v>
      </c>
      <c r="AM66" s="203">
        <v>33</v>
      </c>
      <c r="AN66" s="203">
        <v>33</v>
      </c>
      <c r="AO66" s="203">
        <v>33</v>
      </c>
      <c r="AP66" s="203">
        <v>33</v>
      </c>
      <c r="AQ66" s="203">
        <v>33</v>
      </c>
    </row>
    <row r="67" spans="1:43" x14ac:dyDescent="0.25">
      <c r="A67" s="118" t="s">
        <v>157</v>
      </c>
      <c r="B67" s="204"/>
      <c r="C67" s="204"/>
      <c r="D67" s="204"/>
      <c r="E67" s="205">
        <v>33</v>
      </c>
      <c r="F67" s="201">
        <v>33</v>
      </c>
      <c r="G67" s="201">
        <v>33</v>
      </c>
      <c r="H67" s="201">
        <v>33</v>
      </c>
      <c r="I67" s="201">
        <v>33</v>
      </c>
      <c r="J67" s="201">
        <v>33</v>
      </c>
      <c r="K67" s="201">
        <v>33</v>
      </c>
      <c r="L67" s="201">
        <v>33</v>
      </c>
      <c r="M67" s="201">
        <v>33</v>
      </c>
      <c r="N67" s="201">
        <v>33</v>
      </c>
      <c r="O67" s="201">
        <v>33</v>
      </c>
      <c r="P67" s="201">
        <v>33</v>
      </c>
      <c r="Q67" s="201">
        <v>33</v>
      </c>
      <c r="R67" s="203">
        <v>33</v>
      </c>
      <c r="S67" s="205">
        <v>33</v>
      </c>
      <c r="T67" s="203">
        <v>33</v>
      </c>
      <c r="U67" s="203">
        <v>33</v>
      </c>
      <c r="V67" s="203">
        <v>33</v>
      </c>
      <c r="W67" s="203">
        <v>33</v>
      </c>
      <c r="X67" s="203">
        <v>33</v>
      </c>
      <c r="Y67" s="203">
        <v>33</v>
      </c>
      <c r="Z67" s="203">
        <v>33</v>
      </c>
      <c r="AA67" s="203">
        <v>33</v>
      </c>
      <c r="AB67" s="201">
        <v>33</v>
      </c>
      <c r="AC67" s="201">
        <v>33</v>
      </c>
      <c r="AD67" s="201">
        <v>33</v>
      </c>
      <c r="AE67" s="201">
        <v>33</v>
      </c>
      <c r="AF67" s="201">
        <v>33</v>
      </c>
      <c r="AG67" s="201">
        <v>33</v>
      </c>
      <c r="AH67" s="201">
        <v>33</v>
      </c>
      <c r="AI67" s="203">
        <v>33</v>
      </c>
      <c r="AJ67" s="203">
        <v>33</v>
      </c>
      <c r="AK67" s="203">
        <v>33</v>
      </c>
      <c r="AL67" s="203">
        <v>33</v>
      </c>
      <c r="AM67" s="203">
        <v>33</v>
      </c>
      <c r="AN67" s="203">
        <v>33</v>
      </c>
      <c r="AO67" s="203">
        <v>33</v>
      </c>
      <c r="AP67" s="203">
        <v>33</v>
      </c>
      <c r="AQ67" s="203">
        <v>33</v>
      </c>
    </row>
    <row r="68" spans="1:43" ht="15" customHeight="1" x14ac:dyDescent="0.25">
      <c r="A68" s="118" t="s">
        <v>74</v>
      </c>
      <c r="B68" s="204"/>
      <c r="C68" s="204"/>
      <c r="D68" s="204"/>
      <c r="E68" s="205">
        <v>33</v>
      </c>
      <c r="F68" s="201">
        <v>33</v>
      </c>
      <c r="G68" s="201">
        <v>33</v>
      </c>
      <c r="H68" s="201">
        <v>33</v>
      </c>
      <c r="I68" s="201">
        <v>33</v>
      </c>
      <c r="J68" s="201">
        <v>33</v>
      </c>
      <c r="K68" s="201">
        <v>33</v>
      </c>
      <c r="L68" s="201">
        <v>33</v>
      </c>
      <c r="M68" s="201">
        <v>33</v>
      </c>
      <c r="N68" s="201">
        <v>33</v>
      </c>
      <c r="O68" s="201">
        <v>33</v>
      </c>
      <c r="P68" s="201">
        <v>33</v>
      </c>
      <c r="Q68" s="201">
        <v>33</v>
      </c>
      <c r="R68" s="203">
        <v>33</v>
      </c>
      <c r="S68" s="205">
        <v>33</v>
      </c>
      <c r="T68" s="203">
        <v>33</v>
      </c>
      <c r="U68" s="203">
        <v>33</v>
      </c>
      <c r="V68" s="203">
        <v>33</v>
      </c>
      <c r="W68" s="203">
        <v>33</v>
      </c>
      <c r="X68" s="203">
        <v>33</v>
      </c>
      <c r="Y68" s="203">
        <v>33</v>
      </c>
      <c r="Z68" s="203">
        <v>33</v>
      </c>
      <c r="AA68" s="203">
        <v>33</v>
      </c>
      <c r="AB68" s="201">
        <v>33</v>
      </c>
      <c r="AC68" s="201">
        <v>33</v>
      </c>
      <c r="AD68" s="201">
        <v>33</v>
      </c>
      <c r="AE68" s="201">
        <v>33</v>
      </c>
      <c r="AF68" s="201" t="s">
        <v>143</v>
      </c>
      <c r="AG68" s="201">
        <v>33</v>
      </c>
      <c r="AH68" s="203">
        <v>33</v>
      </c>
      <c r="AI68" s="203">
        <v>33</v>
      </c>
      <c r="AJ68" s="203">
        <v>33</v>
      </c>
      <c r="AK68" s="203">
        <v>33</v>
      </c>
      <c r="AL68" s="203">
        <v>33</v>
      </c>
      <c r="AM68" s="203">
        <v>33</v>
      </c>
      <c r="AN68" s="203">
        <v>33</v>
      </c>
      <c r="AO68" s="203">
        <v>33</v>
      </c>
      <c r="AP68" s="203">
        <v>33</v>
      </c>
      <c r="AQ68" s="203">
        <v>33</v>
      </c>
    </row>
    <row r="69" spans="1:43" x14ac:dyDescent="0.25">
      <c r="A69" s="118" t="s">
        <v>158</v>
      </c>
      <c r="B69" s="204"/>
      <c r="C69" s="204"/>
      <c r="D69" s="204"/>
      <c r="E69" s="205">
        <v>33</v>
      </c>
      <c r="F69" s="201">
        <v>33</v>
      </c>
      <c r="G69" s="201">
        <v>33</v>
      </c>
      <c r="H69" s="201">
        <v>33</v>
      </c>
      <c r="I69" s="201">
        <v>33</v>
      </c>
      <c r="J69" s="201">
        <v>33</v>
      </c>
      <c r="K69" s="201">
        <v>33</v>
      </c>
      <c r="L69" s="201">
        <v>33</v>
      </c>
      <c r="M69" s="201">
        <v>33</v>
      </c>
      <c r="N69" s="201">
        <v>33</v>
      </c>
      <c r="O69" s="201">
        <v>33</v>
      </c>
      <c r="P69" s="201">
        <v>33</v>
      </c>
      <c r="Q69" s="201">
        <v>33</v>
      </c>
      <c r="R69" s="203" t="s">
        <v>143</v>
      </c>
      <c r="S69" s="205" t="s">
        <v>143</v>
      </c>
      <c r="T69" s="203" t="s">
        <v>143</v>
      </c>
      <c r="U69" s="203" t="s">
        <v>143</v>
      </c>
      <c r="V69" s="203" t="s">
        <v>143</v>
      </c>
      <c r="W69" s="203" t="s">
        <v>143</v>
      </c>
      <c r="X69" s="203" t="s">
        <v>143</v>
      </c>
      <c r="Y69" s="203" t="s">
        <v>143</v>
      </c>
      <c r="Z69" s="203" t="s">
        <v>143</v>
      </c>
      <c r="AA69" s="203" t="s">
        <v>143</v>
      </c>
      <c r="AB69" s="203" t="s">
        <v>143</v>
      </c>
      <c r="AC69" s="203" t="s">
        <v>143</v>
      </c>
      <c r="AD69" s="203" t="s">
        <v>143</v>
      </c>
      <c r="AE69" s="201" t="s">
        <v>143</v>
      </c>
      <c r="AF69" s="201" t="s">
        <v>143</v>
      </c>
      <c r="AG69" s="201" t="s">
        <v>143</v>
      </c>
      <c r="AH69" s="201" t="s">
        <v>143</v>
      </c>
      <c r="AI69" s="201" t="s">
        <v>143</v>
      </c>
      <c r="AJ69" s="201" t="s">
        <v>143</v>
      </c>
      <c r="AK69" s="201" t="s">
        <v>143</v>
      </c>
      <c r="AL69" s="201" t="s">
        <v>143</v>
      </c>
      <c r="AM69" s="201" t="s">
        <v>143</v>
      </c>
      <c r="AN69" s="201" t="s">
        <v>143</v>
      </c>
      <c r="AO69" s="201" t="s">
        <v>143</v>
      </c>
      <c r="AP69" s="201" t="s">
        <v>143</v>
      </c>
      <c r="AQ69" s="201" t="s">
        <v>143</v>
      </c>
    </row>
    <row r="70" spans="1:43" x14ac:dyDescent="0.25">
      <c r="A70" s="118" t="s">
        <v>125</v>
      </c>
      <c r="B70" s="204"/>
      <c r="C70" s="204"/>
      <c r="D70" s="204"/>
      <c r="E70" s="205">
        <v>33</v>
      </c>
      <c r="F70" s="201">
        <v>33</v>
      </c>
      <c r="G70" s="201">
        <v>33</v>
      </c>
      <c r="H70" s="201">
        <v>33</v>
      </c>
      <c r="I70" s="201">
        <v>33</v>
      </c>
      <c r="J70" s="201">
        <v>33</v>
      </c>
      <c r="K70" s="201">
        <v>33</v>
      </c>
      <c r="L70" s="201">
        <v>33</v>
      </c>
      <c r="M70" s="201">
        <v>33</v>
      </c>
      <c r="N70" s="201">
        <v>33</v>
      </c>
      <c r="O70" s="201">
        <v>33</v>
      </c>
      <c r="P70" s="201">
        <v>33</v>
      </c>
      <c r="Q70" s="201">
        <v>33</v>
      </c>
      <c r="R70" s="203" t="s">
        <v>143</v>
      </c>
      <c r="S70" s="205" t="s">
        <v>143</v>
      </c>
      <c r="T70" s="203" t="s">
        <v>143</v>
      </c>
      <c r="U70" s="203" t="s">
        <v>143</v>
      </c>
      <c r="V70" s="203" t="s">
        <v>143</v>
      </c>
      <c r="W70" s="203" t="s">
        <v>143</v>
      </c>
      <c r="X70" s="203" t="s">
        <v>143</v>
      </c>
      <c r="Y70" s="203" t="s">
        <v>143</v>
      </c>
      <c r="Z70" s="203" t="s">
        <v>143</v>
      </c>
      <c r="AA70" s="203" t="s">
        <v>143</v>
      </c>
      <c r="AB70" s="203" t="s">
        <v>143</v>
      </c>
      <c r="AC70" s="203" t="s">
        <v>143</v>
      </c>
      <c r="AD70" s="203" t="s">
        <v>143</v>
      </c>
      <c r="AE70" s="201" t="s">
        <v>143</v>
      </c>
      <c r="AF70" s="201" t="s">
        <v>143</v>
      </c>
      <c r="AG70" s="201" t="s">
        <v>143</v>
      </c>
      <c r="AH70" s="201" t="s">
        <v>143</v>
      </c>
      <c r="AI70" s="201" t="s">
        <v>143</v>
      </c>
      <c r="AJ70" s="201" t="s">
        <v>143</v>
      </c>
      <c r="AK70" s="201" t="s">
        <v>143</v>
      </c>
      <c r="AL70" s="201" t="s">
        <v>143</v>
      </c>
      <c r="AM70" s="201" t="s">
        <v>143</v>
      </c>
      <c r="AN70" s="201" t="s">
        <v>143</v>
      </c>
      <c r="AO70" s="201" t="s">
        <v>143</v>
      </c>
      <c r="AP70" s="201" t="s">
        <v>143</v>
      </c>
      <c r="AQ70" s="201" t="s">
        <v>143</v>
      </c>
    </row>
    <row r="71" spans="1:43" x14ac:dyDescent="0.25">
      <c r="A71" s="118" t="s">
        <v>190</v>
      </c>
      <c r="B71" s="204"/>
      <c r="C71" s="204"/>
      <c r="D71" s="204"/>
      <c r="E71" s="205">
        <v>33</v>
      </c>
      <c r="F71" s="201">
        <v>33</v>
      </c>
      <c r="G71" s="201">
        <v>33</v>
      </c>
      <c r="H71" s="201">
        <v>33</v>
      </c>
      <c r="I71" s="201">
        <v>33</v>
      </c>
      <c r="J71" s="201">
        <v>33</v>
      </c>
      <c r="K71" s="201">
        <v>33</v>
      </c>
      <c r="L71" s="201">
        <v>33</v>
      </c>
      <c r="M71" s="201">
        <v>33</v>
      </c>
      <c r="N71" s="201">
        <v>33</v>
      </c>
      <c r="O71" s="201">
        <v>33</v>
      </c>
      <c r="P71" s="201">
        <v>33</v>
      </c>
      <c r="Q71" s="201">
        <v>33</v>
      </c>
      <c r="R71" s="203">
        <v>33</v>
      </c>
      <c r="S71" s="205">
        <v>33</v>
      </c>
      <c r="T71" s="203">
        <v>33</v>
      </c>
      <c r="U71" s="203">
        <v>33</v>
      </c>
      <c r="V71" s="203">
        <v>33</v>
      </c>
      <c r="W71" s="203">
        <v>33</v>
      </c>
      <c r="X71" s="203">
        <v>33</v>
      </c>
      <c r="Y71" s="203">
        <v>33</v>
      </c>
      <c r="Z71" s="203">
        <v>33</v>
      </c>
      <c r="AA71" s="203">
        <v>33</v>
      </c>
      <c r="AB71" s="203">
        <v>33</v>
      </c>
      <c r="AC71" s="203">
        <v>33</v>
      </c>
      <c r="AD71" s="203">
        <v>33</v>
      </c>
      <c r="AE71" s="201">
        <v>33</v>
      </c>
      <c r="AF71" s="201">
        <v>33</v>
      </c>
      <c r="AG71" s="201" t="s">
        <v>143</v>
      </c>
      <c r="AH71" s="201">
        <v>33</v>
      </c>
      <c r="AI71" s="201">
        <v>33</v>
      </c>
      <c r="AJ71" s="201">
        <v>33</v>
      </c>
      <c r="AK71" s="201">
        <v>33</v>
      </c>
      <c r="AL71" s="201">
        <v>33</v>
      </c>
      <c r="AM71" s="201">
        <v>33</v>
      </c>
      <c r="AN71" s="201">
        <v>33</v>
      </c>
      <c r="AO71" s="201">
        <v>33</v>
      </c>
      <c r="AP71" s="201">
        <v>33</v>
      </c>
      <c r="AQ71" s="201">
        <v>33</v>
      </c>
    </row>
    <row r="72" spans="1:43" ht="15" customHeight="1" x14ac:dyDescent="0.25">
      <c r="A72" s="118" t="s">
        <v>159</v>
      </c>
      <c r="B72" s="204"/>
      <c r="C72" s="204"/>
      <c r="D72" s="204"/>
      <c r="E72" s="205">
        <v>33</v>
      </c>
      <c r="F72" s="201" t="s">
        <v>143</v>
      </c>
      <c r="G72" s="201">
        <v>33</v>
      </c>
      <c r="H72" s="201">
        <v>33</v>
      </c>
      <c r="I72" s="201">
        <v>33</v>
      </c>
      <c r="J72" s="201">
        <v>33</v>
      </c>
      <c r="K72" s="201">
        <v>33</v>
      </c>
      <c r="L72" s="201">
        <v>33</v>
      </c>
      <c r="M72" s="201">
        <v>33</v>
      </c>
      <c r="N72" s="201">
        <v>33</v>
      </c>
      <c r="O72" s="201">
        <v>33</v>
      </c>
      <c r="P72" s="201">
        <v>33</v>
      </c>
      <c r="Q72" s="201">
        <v>33</v>
      </c>
      <c r="R72" s="203" t="s">
        <v>143</v>
      </c>
      <c r="S72" s="205" t="s">
        <v>143</v>
      </c>
      <c r="T72" s="203" t="s">
        <v>143</v>
      </c>
      <c r="U72" s="203" t="s">
        <v>143</v>
      </c>
      <c r="V72" s="203" t="s">
        <v>143</v>
      </c>
      <c r="W72" s="203" t="s">
        <v>143</v>
      </c>
      <c r="X72" s="203" t="s">
        <v>143</v>
      </c>
      <c r="Y72" s="203" t="s">
        <v>143</v>
      </c>
      <c r="Z72" s="203" t="s">
        <v>143</v>
      </c>
      <c r="AA72" s="203" t="s">
        <v>143</v>
      </c>
      <c r="AB72" s="201" t="s">
        <v>143</v>
      </c>
      <c r="AC72" s="201" t="s">
        <v>143</v>
      </c>
      <c r="AD72" s="201" t="s">
        <v>143</v>
      </c>
      <c r="AE72" s="201" t="s">
        <v>143</v>
      </c>
      <c r="AF72" s="201" t="s">
        <v>143</v>
      </c>
      <c r="AG72" s="203" t="s">
        <v>143</v>
      </c>
      <c r="AH72" s="203" t="s">
        <v>143</v>
      </c>
      <c r="AI72" s="203" t="s">
        <v>143</v>
      </c>
      <c r="AJ72" s="203" t="s">
        <v>143</v>
      </c>
      <c r="AK72" s="203" t="s">
        <v>143</v>
      </c>
      <c r="AL72" s="203" t="s">
        <v>143</v>
      </c>
      <c r="AM72" s="203" t="s">
        <v>143</v>
      </c>
      <c r="AN72" s="203" t="s">
        <v>143</v>
      </c>
      <c r="AO72" s="203" t="s">
        <v>143</v>
      </c>
      <c r="AP72" s="203" t="s">
        <v>143</v>
      </c>
      <c r="AQ72" s="203" t="s">
        <v>143</v>
      </c>
    </row>
    <row r="73" spans="1:43" ht="15" customHeight="1" x14ac:dyDescent="0.25">
      <c r="A73" s="118" t="s">
        <v>186</v>
      </c>
      <c r="B73" s="204"/>
      <c r="C73" s="204"/>
      <c r="D73" s="204"/>
      <c r="E73" s="205">
        <v>33</v>
      </c>
      <c r="F73" s="201">
        <v>33</v>
      </c>
      <c r="G73" s="201">
        <v>33</v>
      </c>
      <c r="H73" s="201">
        <v>33</v>
      </c>
      <c r="I73" s="201">
        <v>33</v>
      </c>
      <c r="J73" s="201">
        <v>33</v>
      </c>
      <c r="K73" s="201">
        <v>33</v>
      </c>
      <c r="L73" s="201">
        <v>33</v>
      </c>
      <c r="M73" s="201">
        <v>33</v>
      </c>
      <c r="N73" s="201">
        <v>33</v>
      </c>
      <c r="O73" s="201">
        <v>33</v>
      </c>
      <c r="P73" s="201">
        <v>33</v>
      </c>
      <c r="Q73" s="201">
        <v>33</v>
      </c>
      <c r="R73" s="201" t="s">
        <v>143</v>
      </c>
      <c r="S73" s="205" t="s">
        <v>143</v>
      </c>
      <c r="T73" s="201" t="s">
        <v>143</v>
      </c>
      <c r="U73" s="201" t="s">
        <v>143</v>
      </c>
      <c r="V73" s="201" t="s">
        <v>143</v>
      </c>
      <c r="W73" s="201" t="s">
        <v>143</v>
      </c>
      <c r="X73" s="201" t="s">
        <v>143</v>
      </c>
      <c r="Y73" s="201" t="s">
        <v>143</v>
      </c>
      <c r="Z73" s="201" t="s">
        <v>143</v>
      </c>
      <c r="AA73" s="201" t="s">
        <v>143</v>
      </c>
      <c r="AB73" s="201" t="s">
        <v>143</v>
      </c>
      <c r="AC73" s="201" t="s">
        <v>143</v>
      </c>
      <c r="AD73" s="201" t="s">
        <v>143</v>
      </c>
      <c r="AE73" s="201" t="s">
        <v>143</v>
      </c>
      <c r="AF73" s="201" t="s">
        <v>143</v>
      </c>
      <c r="AG73" s="201" t="s">
        <v>143</v>
      </c>
      <c r="AH73" s="201" t="s">
        <v>143</v>
      </c>
      <c r="AI73" s="201" t="s">
        <v>143</v>
      </c>
      <c r="AJ73" s="201" t="s">
        <v>143</v>
      </c>
      <c r="AK73" s="201" t="s">
        <v>143</v>
      </c>
      <c r="AL73" s="201" t="s">
        <v>143</v>
      </c>
      <c r="AM73" s="201" t="s">
        <v>143</v>
      </c>
      <c r="AN73" s="201" t="s">
        <v>143</v>
      </c>
      <c r="AO73" s="201" t="s">
        <v>143</v>
      </c>
      <c r="AP73" s="201" t="s">
        <v>143</v>
      </c>
      <c r="AQ73" s="201" t="s">
        <v>143</v>
      </c>
    </row>
    <row r="74" spans="1:43" ht="15" customHeight="1" x14ac:dyDescent="0.25">
      <c r="A74" s="118" t="s">
        <v>160</v>
      </c>
      <c r="B74" s="204"/>
      <c r="C74" s="204"/>
      <c r="D74" s="204"/>
      <c r="E74" s="205">
        <v>33</v>
      </c>
      <c r="F74" s="201">
        <v>33</v>
      </c>
      <c r="G74" s="201">
        <v>33</v>
      </c>
      <c r="H74" s="201">
        <v>33</v>
      </c>
      <c r="I74" s="201">
        <v>33</v>
      </c>
      <c r="J74" s="201">
        <v>33</v>
      </c>
      <c r="K74" s="201">
        <v>33</v>
      </c>
      <c r="L74" s="201">
        <v>33</v>
      </c>
      <c r="M74" s="201">
        <v>33</v>
      </c>
      <c r="N74" s="201">
        <v>33</v>
      </c>
      <c r="O74" s="201">
        <v>33</v>
      </c>
      <c r="P74" s="201">
        <v>33</v>
      </c>
      <c r="Q74" s="201">
        <v>33</v>
      </c>
      <c r="R74" s="201" t="s">
        <v>143</v>
      </c>
      <c r="S74" s="205" t="s">
        <v>143</v>
      </c>
      <c r="T74" s="201" t="s">
        <v>143</v>
      </c>
      <c r="U74" s="201" t="s">
        <v>143</v>
      </c>
      <c r="V74" s="201" t="s">
        <v>143</v>
      </c>
      <c r="W74" s="201" t="s">
        <v>143</v>
      </c>
      <c r="X74" s="201" t="s">
        <v>143</v>
      </c>
      <c r="Y74" s="201" t="s">
        <v>143</v>
      </c>
      <c r="Z74" s="201" t="s">
        <v>143</v>
      </c>
      <c r="AA74" s="201" t="s">
        <v>143</v>
      </c>
      <c r="AB74" s="201" t="s">
        <v>143</v>
      </c>
      <c r="AC74" s="201" t="s">
        <v>143</v>
      </c>
      <c r="AD74" s="201" t="s">
        <v>143</v>
      </c>
      <c r="AE74" s="201" t="s">
        <v>143</v>
      </c>
      <c r="AF74" s="201" t="s">
        <v>143</v>
      </c>
      <c r="AG74" s="201" t="s">
        <v>143</v>
      </c>
      <c r="AH74" s="201" t="s">
        <v>143</v>
      </c>
      <c r="AI74" s="201" t="s">
        <v>143</v>
      </c>
      <c r="AJ74" s="201" t="s">
        <v>143</v>
      </c>
      <c r="AK74" s="201" t="s">
        <v>143</v>
      </c>
      <c r="AL74" s="201" t="s">
        <v>143</v>
      </c>
      <c r="AM74" s="201" t="s">
        <v>143</v>
      </c>
      <c r="AN74" s="201" t="s">
        <v>143</v>
      </c>
      <c r="AO74" s="201" t="s">
        <v>143</v>
      </c>
      <c r="AP74" s="201" t="s">
        <v>143</v>
      </c>
      <c r="AQ74" s="201" t="s">
        <v>143</v>
      </c>
    </row>
    <row r="75" spans="1:43" ht="15" customHeight="1" x14ac:dyDescent="0.25">
      <c r="A75" s="118" t="s">
        <v>187</v>
      </c>
      <c r="B75" s="204"/>
      <c r="C75" s="204"/>
      <c r="D75" s="204"/>
      <c r="E75" s="205">
        <v>33</v>
      </c>
      <c r="F75" s="201">
        <v>33</v>
      </c>
      <c r="G75" s="201">
        <v>33</v>
      </c>
      <c r="H75" s="201">
        <v>33</v>
      </c>
      <c r="I75" s="201">
        <v>33</v>
      </c>
      <c r="J75" s="201">
        <v>33</v>
      </c>
      <c r="K75" s="201">
        <v>33</v>
      </c>
      <c r="L75" s="201">
        <v>33</v>
      </c>
      <c r="M75" s="201">
        <v>33</v>
      </c>
      <c r="N75" s="201">
        <v>33</v>
      </c>
      <c r="O75" s="201">
        <v>33</v>
      </c>
      <c r="P75" s="201">
        <v>33</v>
      </c>
      <c r="Q75" s="201">
        <v>33</v>
      </c>
      <c r="R75" s="201" t="s">
        <v>143</v>
      </c>
      <c r="S75" s="205" t="s">
        <v>143</v>
      </c>
      <c r="T75" s="201" t="s">
        <v>143</v>
      </c>
      <c r="U75" s="201" t="s">
        <v>143</v>
      </c>
      <c r="V75" s="201" t="s">
        <v>143</v>
      </c>
      <c r="W75" s="201" t="s">
        <v>143</v>
      </c>
      <c r="X75" s="201" t="s">
        <v>143</v>
      </c>
      <c r="Y75" s="201" t="s">
        <v>143</v>
      </c>
      <c r="Z75" s="201" t="s">
        <v>143</v>
      </c>
      <c r="AA75" s="201" t="s">
        <v>143</v>
      </c>
      <c r="AB75" s="201" t="s">
        <v>143</v>
      </c>
      <c r="AC75" s="201" t="s">
        <v>143</v>
      </c>
      <c r="AD75" s="201" t="s">
        <v>143</v>
      </c>
      <c r="AE75" s="201" t="s">
        <v>143</v>
      </c>
      <c r="AF75" s="201" t="s">
        <v>143</v>
      </c>
      <c r="AG75" s="201" t="s">
        <v>143</v>
      </c>
      <c r="AH75" s="201" t="s">
        <v>143</v>
      </c>
      <c r="AI75" s="201" t="s">
        <v>143</v>
      </c>
      <c r="AJ75" s="201" t="s">
        <v>143</v>
      </c>
      <c r="AK75" s="201" t="s">
        <v>143</v>
      </c>
      <c r="AL75" s="201" t="s">
        <v>143</v>
      </c>
      <c r="AM75" s="201" t="s">
        <v>143</v>
      </c>
      <c r="AN75" s="201" t="s">
        <v>143</v>
      </c>
      <c r="AO75" s="201" t="s">
        <v>143</v>
      </c>
      <c r="AP75" s="201" t="s">
        <v>143</v>
      </c>
      <c r="AQ75" s="201" t="s">
        <v>143</v>
      </c>
    </row>
    <row r="76" spans="1:43" x14ac:dyDescent="0.25">
      <c r="A76" s="118" t="s">
        <v>163</v>
      </c>
      <c r="B76" s="204"/>
      <c r="C76" s="204"/>
      <c r="D76" s="204"/>
      <c r="E76" s="205">
        <v>33</v>
      </c>
      <c r="F76" s="201">
        <v>33</v>
      </c>
      <c r="G76" s="201">
        <v>33</v>
      </c>
      <c r="H76" s="201">
        <v>33</v>
      </c>
      <c r="I76" s="201">
        <v>33</v>
      </c>
      <c r="J76" s="201">
        <v>33</v>
      </c>
      <c r="K76" s="201">
        <v>33</v>
      </c>
      <c r="L76" s="201">
        <v>33</v>
      </c>
      <c r="M76" s="201">
        <v>33</v>
      </c>
      <c r="N76" s="201">
        <v>33</v>
      </c>
      <c r="O76" s="201">
        <v>33</v>
      </c>
      <c r="P76" s="201">
        <v>33</v>
      </c>
      <c r="Q76" s="201">
        <v>33</v>
      </c>
      <c r="R76" s="201">
        <v>33</v>
      </c>
      <c r="S76" s="205">
        <v>33</v>
      </c>
      <c r="T76" s="201">
        <v>33</v>
      </c>
      <c r="U76" s="201">
        <v>33</v>
      </c>
      <c r="V76" s="201">
        <v>33</v>
      </c>
      <c r="W76" s="201">
        <v>33</v>
      </c>
      <c r="X76" s="201">
        <v>33</v>
      </c>
      <c r="Y76" s="201">
        <v>33</v>
      </c>
      <c r="Z76" s="201">
        <v>33</v>
      </c>
      <c r="AA76" s="201">
        <v>33</v>
      </c>
      <c r="AB76" s="201">
        <v>33</v>
      </c>
      <c r="AC76" s="201">
        <v>33</v>
      </c>
      <c r="AD76" s="201">
        <v>33</v>
      </c>
      <c r="AE76" s="201">
        <v>33</v>
      </c>
      <c r="AF76" s="201">
        <v>33</v>
      </c>
      <c r="AG76" s="201">
        <v>33</v>
      </c>
      <c r="AH76" s="201">
        <v>33</v>
      </c>
      <c r="AI76" s="201">
        <v>33</v>
      </c>
      <c r="AJ76" s="201">
        <v>33</v>
      </c>
      <c r="AK76" s="201">
        <v>33</v>
      </c>
      <c r="AL76" s="201">
        <v>33</v>
      </c>
      <c r="AM76" s="201">
        <v>33</v>
      </c>
      <c r="AN76" s="201">
        <v>33</v>
      </c>
      <c r="AO76" s="201">
        <v>33</v>
      </c>
      <c r="AP76" s="201">
        <v>33</v>
      </c>
      <c r="AQ76" s="201">
        <v>33</v>
      </c>
    </row>
    <row r="77" spans="1:43" x14ac:dyDescent="0.25">
      <c r="A77" s="118" t="s">
        <v>184</v>
      </c>
      <c r="B77" s="204"/>
      <c r="C77" s="204"/>
      <c r="D77" s="204"/>
      <c r="E77" s="205">
        <v>33</v>
      </c>
      <c r="F77" s="201">
        <v>33</v>
      </c>
      <c r="G77" s="201">
        <v>33</v>
      </c>
      <c r="H77" s="201">
        <v>33</v>
      </c>
      <c r="I77" s="201">
        <v>33</v>
      </c>
      <c r="J77" s="201">
        <v>33</v>
      </c>
      <c r="K77" s="201">
        <v>33</v>
      </c>
      <c r="L77" s="201">
        <v>33</v>
      </c>
      <c r="M77" s="201">
        <v>33</v>
      </c>
      <c r="N77" s="201">
        <v>33</v>
      </c>
      <c r="O77" s="201">
        <v>33</v>
      </c>
      <c r="P77" s="201">
        <v>33</v>
      </c>
      <c r="Q77" s="201">
        <v>33</v>
      </c>
      <c r="R77" s="201">
        <v>33</v>
      </c>
      <c r="S77" s="205">
        <v>33</v>
      </c>
      <c r="T77" s="201">
        <v>33</v>
      </c>
      <c r="U77" s="201">
        <v>33</v>
      </c>
      <c r="V77" s="201">
        <v>33</v>
      </c>
      <c r="W77" s="201">
        <v>33</v>
      </c>
      <c r="X77" s="201">
        <v>33</v>
      </c>
      <c r="Y77" s="201">
        <v>33</v>
      </c>
      <c r="Z77" s="201">
        <v>33</v>
      </c>
      <c r="AA77" s="201">
        <v>33</v>
      </c>
      <c r="AB77" s="201">
        <v>33</v>
      </c>
      <c r="AC77" s="201">
        <v>33</v>
      </c>
      <c r="AD77" s="201">
        <v>33</v>
      </c>
      <c r="AE77" s="201">
        <v>33</v>
      </c>
      <c r="AF77" s="201">
        <v>33</v>
      </c>
      <c r="AG77" s="201">
        <v>33</v>
      </c>
      <c r="AH77" s="201">
        <v>33</v>
      </c>
      <c r="AI77" s="201">
        <v>33</v>
      </c>
      <c r="AJ77" s="201">
        <v>33</v>
      </c>
      <c r="AK77" s="201">
        <v>33</v>
      </c>
      <c r="AL77" s="201">
        <v>33</v>
      </c>
      <c r="AM77" s="201">
        <v>33</v>
      </c>
      <c r="AN77" s="201">
        <v>33</v>
      </c>
      <c r="AO77" s="201">
        <v>33</v>
      </c>
      <c r="AP77" s="201">
        <v>33</v>
      </c>
      <c r="AQ77" s="201">
        <v>33</v>
      </c>
    </row>
    <row r="78" spans="1:43" ht="15" customHeight="1" x14ac:dyDescent="0.25">
      <c r="A78" s="118" t="s">
        <v>164</v>
      </c>
      <c r="B78" s="204"/>
      <c r="C78" s="204"/>
      <c r="D78" s="204"/>
      <c r="E78" s="205">
        <v>33</v>
      </c>
      <c r="F78" s="201">
        <v>33</v>
      </c>
      <c r="G78" s="201">
        <v>33</v>
      </c>
      <c r="H78" s="201">
        <v>33</v>
      </c>
      <c r="I78" s="201">
        <v>33</v>
      </c>
      <c r="J78" s="201">
        <v>33</v>
      </c>
      <c r="K78" s="201">
        <v>33</v>
      </c>
      <c r="L78" s="201">
        <v>33</v>
      </c>
      <c r="M78" s="201">
        <v>33</v>
      </c>
      <c r="N78" s="201">
        <v>33</v>
      </c>
      <c r="O78" s="201">
        <v>33</v>
      </c>
      <c r="P78" s="201">
        <v>33</v>
      </c>
      <c r="Q78" s="201">
        <v>33</v>
      </c>
      <c r="R78" s="201">
        <v>33</v>
      </c>
      <c r="S78" s="205">
        <v>33</v>
      </c>
      <c r="T78" s="201">
        <v>33</v>
      </c>
      <c r="U78" s="201">
        <v>33</v>
      </c>
      <c r="V78" s="201">
        <v>33</v>
      </c>
      <c r="W78" s="201">
        <v>33</v>
      </c>
      <c r="X78" s="201">
        <v>33</v>
      </c>
      <c r="Y78" s="201">
        <v>33</v>
      </c>
      <c r="Z78" s="201">
        <v>33</v>
      </c>
      <c r="AA78" s="201">
        <v>33</v>
      </c>
      <c r="AB78" s="201">
        <v>33</v>
      </c>
      <c r="AC78" s="201">
        <v>33</v>
      </c>
      <c r="AD78" s="201">
        <v>33</v>
      </c>
      <c r="AE78" s="201">
        <v>33</v>
      </c>
      <c r="AF78" s="201">
        <v>33</v>
      </c>
      <c r="AG78" s="201">
        <v>33</v>
      </c>
      <c r="AH78" s="201">
        <v>33</v>
      </c>
      <c r="AI78" s="201">
        <v>33</v>
      </c>
      <c r="AJ78" s="201">
        <v>33</v>
      </c>
      <c r="AK78" s="201">
        <v>33</v>
      </c>
      <c r="AL78" s="201">
        <v>33</v>
      </c>
      <c r="AM78" s="201">
        <v>33</v>
      </c>
      <c r="AN78" s="201">
        <v>33</v>
      </c>
      <c r="AO78" s="201">
        <v>33</v>
      </c>
      <c r="AP78" s="201">
        <v>33</v>
      </c>
      <c r="AQ78" s="201">
        <v>33</v>
      </c>
    </row>
    <row r="79" spans="1:43" x14ac:dyDescent="0.25">
      <c r="A79" s="118" t="s">
        <v>165</v>
      </c>
      <c r="B79" s="204"/>
      <c r="C79" s="204"/>
      <c r="D79" s="204"/>
      <c r="E79" s="205">
        <v>33</v>
      </c>
      <c r="F79" s="201">
        <v>33</v>
      </c>
      <c r="G79" s="201">
        <v>33</v>
      </c>
      <c r="H79" s="201">
        <v>33</v>
      </c>
      <c r="I79" s="201">
        <v>33</v>
      </c>
      <c r="J79" s="201">
        <v>33</v>
      </c>
      <c r="K79" s="201">
        <v>33</v>
      </c>
      <c r="L79" s="201">
        <v>33</v>
      </c>
      <c r="M79" s="201">
        <v>33</v>
      </c>
      <c r="N79" s="201">
        <v>33</v>
      </c>
      <c r="O79" s="201">
        <v>33</v>
      </c>
      <c r="P79" s="201">
        <v>33</v>
      </c>
      <c r="Q79" s="201">
        <v>33</v>
      </c>
      <c r="R79" s="201">
        <v>33</v>
      </c>
      <c r="S79" s="205">
        <v>33</v>
      </c>
      <c r="T79" s="201">
        <v>33</v>
      </c>
      <c r="U79" s="201">
        <v>33</v>
      </c>
      <c r="V79" s="201">
        <v>33</v>
      </c>
      <c r="W79" s="201">
        <v>33</v>
      </c>
      <c r="X79" s="201">
        <v>33</v>
      </c>
      <c r="Y79" s="201">
        <v>33</v>
      </c>
      <c r="Z79" s="201">
        <v>33</v>
      </c>
      <c r="AA79" s="201">
        <v>33</v>
      </c>
      <c r="AB79" s="201">
        <v>33</v>
      </c>
      <c r="AC79" s="201">
        <v>33</v>
      </c>
      <c r="AD79" s="201">
        <v>33</v>
      </c>
      <c r="AE79" s="201">
        <v>33</v>
      </c>
      <c r="AF79" s="201">
        <v>33</v>
      </c>
      <c r="AG79" s="201">
        <v>33</v>
      </c>
      <c r="AH79" s="201">
        <v>33</v>
      </c>
      <c r="AI79" s="201">
        <v>33</v>
      </c>
      <c r="AJ79" s="201">
        <v>33</v>
      </c>
      <c r="AK79" s="201">
        <v>33</v>
      </c>
      <c r="AL79" s="201">
        <v>33</v>
      </c>
      <c r="AM79" s="201">
        <v>33</v>
      </c>
      <c r="AN79" s="201">
        <v>33</v>
      </c>
      <c r="AO79" s="201">
        <v>33</v>
      </c>
      <c r="AP79" s="201">
        <v>33</v>
      </c>
      <c r="AQ79" s="201">
        <v>33</v>
      </c>
    </row>
    <row r="80" spans="1:43" x14ac:dyDescent="0.25">
      <c r="A80" s="118" t="s">
        <v>166</v>
      </c>
      <c r="B80" s="204"/>
      <c r="C80" s="204"/>
      <c r="D80" s="204"/>
      <c r="E80" s="205">
        <v>33</v>
      </c>
      <c r="F80" s="201">
        <v>33</v>
      </c>
      <c r="G80" s="201">
        <v>33</v>
      </c>
      <c r="H80" s="201">
        <v>33</v>
      </c>
      <c r="I80" s="201">
        <v>33</v>
      </c>
      <c r="J80" s="201">
        <v>33</v>
      </c>
      <c r="K80" s="201">
        <v>33</v>
      </c>
      <c r="L80" s="201">
        <v>33</v>
      </c>
      <c r="M80" s="201">
        <v>33</v>
      </c>
      <c r="N80" s="201">
        <v>33</v>
      </c>
      <c r="O80" s="201">
        <v>33</v>
      </c>
      <c r="P80" s="201">
        <v>33</v>
      </c>
      <c r="Q80" s="201">
        <v>33</v>
      </c>
      <c r="R80" s="201">
        <v>33</v>
      </c>
      <c r="S80" s="205">
        <v>33</v>
      </c>
      <c r="T80" s="201">
        <v>33</v>
      </c>
      <c r="U80" s="201">
        <v>33</v>
      </c>
      <c r="V80" s="201">
        <v>33</v>
      </c>
      <c r="W80" s="201">
        <v>33</v>
      </c>
      <c r="X80" s="201">
        <v>33</v>
      </c>
      <c r="Y80" s="201">
        <v>33</v>
      </c>
      <c r="Z80" s="201">
        <v>33</v>
      </c>
      <c r="AA80" s="201">
        <v>33</v>
      </c>
      <c r="AB80" s="201">
        <v>33</v>
      </c>
      <c r="AC80" s="201">
        <v>33</v>
      </c>
      <c r="AD80" s="201">
        <v>33</v>
      </c>
      <c r="AE80" s="201">
        <v>33</v>
      </c>
      <c r="AF80" s="201">
        <v>33</v>
      </c>
      <c r="AG80" s="201">
        <v>33</v>
      </c>
      <c r="AH80" s="201">
        <v>33</v>
      </c>
      <c r="AI80" s="201">
        <v>33</v>
      </c>
      <c r="AJ80" s="201">
        <v>33</v>
      </c>
      <c r="AK80" s="201">
        <v>33</v>
      </c>
      <c r="AL80" s="201">
        <v>33</v>
      </c>
      <c r="AM80" s="201">
        <v>33</v>
      </c>
      <c r="AN80" s="201">
        <v>33</v>
      </c>
      <c r="AO80" s="201">
        <v>33</v>
      </c>
      <c r="AP80" s="201">
        <v>33</v>
      </c>
      <c r="AQ80" s="201">
        <v>33</v>
      </c>
    </row>
    <row r="81" spans="1:43" x14ac:dyDescent="0.25">
      <c r="A81" s="118" t="s">
        <v>167</v>
      </c>
      <c r="B81" s="204"/>
      <c r="C81" s="204"/>
      <c r="D81" s="204"/>
      <c r="E81" s="205">
        <v>33</v>
      </c>
      <c r="F81" s="201">
        <v>33</v>
      </c>
      <c r="G81" s="201">
        <v>33</v>
      </c>
      <c r="H81" s="201">
        <v>33</v>
      </c>
      <c r="I81" s="201">
        <v>33</v>
      </c>
      <c r="J81" s="201">
        <v>33</v>
      </c>
      <c r="K81" s="201">
        <v>33</v>
      </c>
      <c r="L81" s="201">
        <v>33</v>
      </c>
      <c r="M81" s="201">
        <v>33</v>
      </c>
      <c r="N81" s="201">
        <v>33</v>
      </c>
      <c r="O81" s="201">
        <v>33</v>
      </c>
      <c r="P81" s="201">
        <v>33</v>
      </c>
      <c r="Q81" s="203">
        <v>33</v>
      </c>
      <c r="R81" s="203">
        <v>33</v>
      </c>
      <c r="S81" s="205">
        <v>33</v>
      </c>
      <c r="T81" s="203">
        <v>33</v>
      </c>
      <c r="U81" s="203">
        <v>33</v>
      </c>
      <c r="V81" s="203">
        <v>33</v>
      </c>
      <c r="W81" s="203">
        <v>33</v>
      </c>
      <c r="X81" s="203">
        <v>33</v>
      </c>
      <c r="Y81" s="203">
        <v>33</v>
      </c>
      <c r="Z81" s="203">
        <v>33</v>
      </c>
      <c r="AA81" s="203">
        <v>33</v>
      </c>
      <c r="AB81" s="201">
        <v>33</v>
      </c>
      <c r="AC81" s="201">
        <v>33</v>
      </c>
      <c r="AD81" s="201">
        <v>33</v>
      </c>
      <c r="AE81" s="203">
        <v>33</v>
      </c>
      <c r="AF81" s="203">
        <v>33</v>
      </c>
      <c r="AG81" s="203">
        <v>33</v>
      </c>
      <c r="AH81" s="203">
        <v>33</v>
      </c>
      <c r="AI81" s="203">
        <v>33</v>
      </c>
      <c r="AJ81" s="203">
        <v>33</v>
      </c>
      <c r="AK81" s="203">
        <v>33</v>
      </c>
      <c r="AL81" s="203">
        <v>33</v>
      </c>
      <c r="AM81" s="203">
        <v>33</v>
      </c>
      <c r="AN81" s="203">
        <v>33</v>
      </c>
      <c r="AO81" s="203">
        <v>33</v>
      </c>
      <c r="AP81" s="203">
        <v>33</v>
      </c>
      <c r="AQ81" s="203">
        <v>33</v>
      </c>
    </row>
    <row r="82" spans="1:43" ht="15" customHeight="1" x14ac:dyDescent="0.25">
      <c r="A82" s="118" t="s">
        <v>168</v>
      </c>
      <c r="B82" s="204"/>
      <c r="C82" s="204"/>
      <c r="D82" s="204"/>
      <c r="E82" s="205">
        <v>33</v>
      </c>
      <c r="F82" s="201">
        <v>33</v>
      </c>
      <c r="G82" s="201">
        <v>33</v>
      </c>
      <c r="H82" s="201">
        <v>33</v>
      </c>
      <c r="I82" s="201">
        <v>33</v>
      </c>
      <c r="J82" s="201">
        <v>33</v>
      </c>
      <c r="K82" s="201">
        <v>33</v>
      </c>
      <c r="L82" s="201">
        <v>33</v>
      </c>
      <c r="M82" s="201">
        <v>33</v>
      </c>
      <c r="N82" s="201">
        <v>33</v>
      </c>
      <c r="O82" s="201">
        <v>33</v>
      </c>
      <c r="P82" s="201">
        <v>33</v>
      </c>
      <c r="Q82" s="201">
        <v>33</v>
      </c>
      <c r="R82" s="203">
        <v>33</v>
      </c>
      <c r="S82" s="205">
        <v>33</v>
      </c>
      <c r="T82" s="203">
        <v>33</v>
      </c>
      <c r="U82" s="203">
        <v>33</v>
      </c>
      <c r="V82" s="203">
        <v>33</v>
      </c>
      <c r="W82" s="203">
        <v>33</v>
      </c>
      <c r="X82" s="201">
        <v>33</v>
      </c>
      <c r="Y82" s="201">
        <v>33</v>
      </c>
      <c r="Z82" s="201">
        <v>33</v>
      </c>
      <c r="AA82" s="201">
        <v>33</v>
      </c>
      <c r="AB82" s="201">
        <v>33</v>
      </c>
      <c r="AC82" s="201">
        <v>33</v>
      </c>
      <c r="AD82" s="201">
        <v>33</v>
      </c>
      <c r="AE82" s="203">
        <v>33</v>
      </c>
      <c r="AF82" s="203">
        <v>33</v>
      </c>
      <c r="AG82" s="201">
        <v>33</v>
      </c>
      <c r="AH82" s="201">
        <v>33</v>
      </c>
      <c r="AI82" s="201">
        <v>33</v>
      </c>
      <c r="AJ82" s="201">
        <v>33</v>
      </c>
      <c r="AK82" s="201">
        <v>33</v>
      </c>
      <c r="AL82" s="201">
        <v>33</v>
      </c>
      <c r="AM82" s="201">
        <v>33</v>
      </c>
      <c r="AN82" s="201">
        <v>33</v>
      </c>
      <c r="AO82" s="201">
        <v>33</v>
      </c>
      <c r="AP82" s="201">
        <v>33</v>
      </c>
      <c r="AQ82" s="201">
        <v>33</v>
      </c>
    </row>
    <row r="83" spans="1:43" ht="15" customHeight="1" x14ac:dyDescent="0.25">
      <c r="A83" s="118" t="s">
        <v>169</v>
      </c>
      <c r="B83" s="204"/>
      <c r="C83" s="204"/>
      <c r="D83" s="204"/>
      <c r="E83" s="205">
        <v>33</v>
      </c>
      <c r="F83" s="201">
        <v>33</v>
      </c>
      <c r="G83" s="201">
        <v>33</v>
      </c>
      <c r="H83" s="201">
        <v>33</v>
      </c>
      <c r="I83" s="201">
        <v>33</v>
      </c>
      <c r="J83" s="201">
        <v>33</v>
      </c>
      <c r="K83" s="201">
        <v>33</v>
      </c>
      <c r="L83" s="201">
        <v>33</v>
      </c>
      <c r="M83" s="201">
        <v>33</v>
      </c>
      <c r="N83" s="201">
        <v>33</v>
      </c>
      <c r="O83" s="201">
        <v>33</v>
      </c>
      <c r="P83" s="201">
        <v>33</v>
      </c>
      <c r="Q83" s="201">
        <v>33</v>
      </c>
      <c r="R83" s="203">
        <v>33</v>
      </c>
      <c r="S83" s="205">
        <v>33</v>
      </c>
      <c r="T83" s="203">
        <v>33</v>
      </c>
      <c r="U83" s="203">
        <v>33</v>
      </c>
      <c r="V83" s="203">
        <v>33</v>
      </c>
      <c r="W83" s="203">
        <v>33</v>
      </c>
      <c r="X83" s="201">
        <v>33</v>
      </c>
      <c r="Y83" s="201">
        <v>33</v>
      </c>
      <c r="Z83" s="201">
        <v>33</v>
      </c>
      <c r="AA83" s="201">
        <v>33</v>
      </c>
      <c r="AB83" s="201">
        <v>33</v>
      </c>
      <c r="AC83" s="201">
        <v>33</v>
      </c>
      <c r="AD83" s="201">
        <v>33</v>
      </c>
      <c r="AE83" s="203">
        <v>33</v>
      </c>
      <c r="AF83" s="203" t="s">
        <v>143</v>
      </c>
      <c r="AG83" s="201">
        <v>33</v>
      </c>
      <c r="AH83" s="201">
        <v>33</v>
      </c>
      <c r="AI83" s="201">
        <v>33</v>
      </c>
      <c r="AJ83" s="201">
        <v>33</v>
      </c>
      <c r="AK83" s="201">
        <v>33</v>
      </c>
      <c r="AL83" s="201">
        <v>33</v>
      </c>
      <c r="AM83" s="201">
        <v>33</v>
      </c>
      <c r="AN83" s="201">
        <v>33</v>
      </c>
      <c r="AO83" s="201">
        <v>33</v>
      </c>
      <c r="AP83" s="201">
        <v>33</v>
      </c>
      <c r="AQ83" s="201">
        <v>33</v>
      </c>
    </row>
    <row r="84" spans="1:43" ht="15" customHeight="1" x14ac:dyDescent="0.25">
      <c r="A84" s="118" t="s">
        <v>170</v>
      </c>
      <c r="B84" s="204"/>
      <c r="C84" s="204"/>
      <c r="D84" s="204"/>
      <c r="E84" s="205">
        <v>33</v>
      </c>
      <c r="F84" s="201">
        <v>33</v>
      </c>
      <c r="G84" s="201">
        <v>33</v>
      </c>
      <c r="H84" s="201">
        <v>33</v>
      </c>
      <c r="I84" s="201">
        <v>33</v>
      </c>
      <c r="J84" s="201">
        <v>33</v>
      </c>
      <c r="K84" s="201">
        <v>33</v>
      </c>
      <c r="L84" s="201">
        <v>33</v>
      </c>
      <c r="M84" s="201">
        <v>33</v>
      </c>
      <c r="N84" s="201">
        <v>33</v>
      </c>
      <c r="O84" s="201">
        <v>33</v>
      </c>
      <c r="P84" s="201">
        <v>33</v>
      </c>
      <c r="Q84" s="201">
        <v>33</v>
      </c>
      <c r="R84" s="203">
        <v>33</v>
      </c>
      <c r="S84" s="205">
        <v>33</v>
      </c>
      <c r="T84" s="203">
        <v>33</v>
      </c>
      <c r="U84" s="203">
        <v>33</v>
      </c>
      <c r="V84" s="203">
        <v>33</v>
      </c>
      <c r="W84" s="203">
        <v>33</v>
      </c>
      <c r="X84" s="201">
        <v>33</v>
      </c>
      <c r="Y84" s="201">
        <v>33</v>
      </c>
      <c r="Z84" s="201">
        <v>33</v>
      </c>
      <c r="AA84" s="201">
        <v>33</v>
      </c>
      <c r="AB84" s="201">
        <v>33</v>
      </c>
      <c r="AC84" s="201">
        <v>33</v>
      </c>
      <c r="AD84" s="201">
        <v>33</v>
      </c>
      <c r="AE84" s="203">
        <v>33</v>
      </c>
      <c r="AF84" s="203" t="s">
        <v>143</v>
      </c>
      <c r="AG84" s="201">
        <v>33</v>
      </c>
      <c r="AH84" s="201">
        <v>33</v>
      </c>
      <c r="AI84" s="201">
        <v>33</v>
      </c>
      <c r="AJ84" s="201">
        <v>33</v>
      </c>
      <c r="AK84" s="201">
        <v>33</v>
      </c>
      <c r="AL84" s="201">
        <v>33</v>
      </c>
      <c r="AM84" s="201">
        <v>33</v>
      </c>
      <c r="AN84" s="201">
        <v>33</v>
      </c>
      <c r="AO84" s="201">
        <v>33</v>
      </c>
      <c r="AP84" s="201">
        <v>33</v>
      </c>
      <c r="AQ84" s="201">
        <v>33</v>
      </c>
    </row>
    <row r="85" spans="1:43" ht="15" customHeight="1" x14ac:dyDescent="0.25">
      <c r="A85" s="118" t="s">
        <v>171</v>
      </c>
      <c r="B85" s="204"/>
      <c r="C85" s="204"/>
      <c r="D85" s="204"/>
      <c r="E85" s="205">
        <v>33</v>
      </c>
      <c r="F85" s="201">
        <v>33</v>
      </c>
      <c r="G85" s="201">
        <v>33</v>
      </c>
      <c r="H85" s="201" t="s">
        <v>143</v>
      </c>
      <c r="I85" s="201">
        <v>33</v>
      </c>
      <c r="J85" s="201">
        <v>33</v>
      </c>
      <c r="K85" s="201">
        <v>33</v>
      </c>
      <c r="L85" s="201" t="s">
        <v>143</v>
      </c>
      <c r="M85" s="201">
        <v>33</v>
      </c>
      <c r="N85" s="201">
        <v>33</v>
      </c>
      <c r="O85" s="201" t="s">
        <v>143</v>
      </c>
      <c r="P85" s="201">
        <v>33</v>
      </c>
      <c r="Q85" s="201">
        <v>33</v>
      </c>
      <c r="R85" s="203" t="s">
        <v>143</v>
      </c>
      <c r="S85" s="205" t="s">
        <v>143</v>
      </c>
      <c r="T85" s="203" t="s">
        <v>143</v>
      </c>
      <c r="U85" s="203" t="s">
        <v>143</v>
      </c>
      <c r="V85" s="203" t="s">
        <v>143</v>
      </c>
      <c r="W85" s="203" t="s">
        <v>143</v>
      </c>
      <c r="X85" s="201" t="s">
        <v>143</v>
      </c>
      <c r="Y85" s="201" t="s">
        <v>143</v>
      </c>
      <c r="Z85" s="201" t="s">
        <v>143</v>
      </c>
      <c r="AA85" s="201" t="s">
        <v>143</v>
      </c>
      <c r="AB85" s="201" t="s">
        <v>143</v>
      </c>
      <c r="AC85" s="201" t="s">
        <v>143</v>
      </c>
      <c r="AD85" s="201" t="s">
        <v>143</v>
      </c>
      <c r="AE85" s="203" t="s">
        <v>143</v>
      </c>
      <c r="AF85" s="203" t="s">
        <v>143</v>
      </c>
      <c r="AG85" s="201" t="s">
        <v>143</v>
      </c>
      <c r="AH85" s="201" t="s">
        <v>143</v>
      </c>
      <c r="AI85" s="201" t="s">
        <v>143</v>
      </c>
      <c r="AJ85" s="201" t="s">
        <v>143</v>
      </c>
      <c r="AK85" s="201" t="s">
        <v>143</v>
      </c>
      <c r="AL85" s="201" t="s">
        <v>143</v>
      </c>
      <c r="AM85" s="201" t="s">
        <v>143</v>
      </c>
      <c r="AN85" s="201" t="s">
        <v>143</v>
      </c>
      <c r="AO85" s="201" t="s">
        <v>143</v>
      </c>
      <c r="AP85" s="201" t="s">
        <v>143</v>
      </c>
      <c r="AQ85" s="201" t="s">
        <v>143</v>
      </c>
    </row>
    <row r="86" spans="1:43" ht="15" customHeight="1" x14ac:dyDescent="0.25">
      <c r="A86" s="118" t="s">
        <v>172</v>
      </c>
      <c r="B86" s="204"/>
      <c r="C86" s="204"/>
      <c r="D86" s="204"/>
      <c r="E86" s="205">
        <v>33</v>
      </c>
      <c r="F86" s="201">
        <v>33</v>
      </c>
      <c r="G86" s="201">
        <v>33</v>
      </c>
      <c r="H86" s="201" t="s">
        <v>143</v>
      </c>
      <c r="I86" s="201">
        <v>33</v>
      </c>
      <c r="J86" s="201">
        <v>33</v>
      </c>
      <c r="K86" s="201">
        <v>33</v>
      </c>
      <c r="L86" s="201" t="s">
        <v>143</v>
      </c>
      <c r="M86" s="201">
        <v>33</v>
      </c>
      <c r="N86" s="201">
        <v>33</v>
      </c>
      <c r="O86" s="201" t="s">
        <v>143</v>
      </c>
      <c r="P86" s="201" t="s">
        <v>143</v>
      </c>
      <c r="Q86" s="201">
        <v>33</v>
      </c>
      <c r="R86" s="203" t="s">
        <v>143</v>
      </c>
      <c r="S86" s="205" t="s">
        <v>143</v>
      </c>
      <c r="T86" s="203" t="s">
        <v>143</v>
      </c>
      <c r="U86" s="203" t="s">
        <v>143</v>
      </c>
      <c r="V86" s="203" t="s">
        <v>143</v>
      </c>
      <c r="W86" s="203" t="s">
        <v>143</v>
      </c>
      <c r="X86" s="201" t="s">
        <v>143</v>
      </c>
      <c r="Y86" s="201" t="s">
        <v>143</v>
      </c>
      <c r="Z86" s="201" t="s">
        <v>143</v>
      </c>
      <c r="AA86" s="201" t="s">
        <v>143</v>
      </c>
      <c r="AB86" s="201" t="s">
        <v>143</v>
      </c>
      <c r="AC86" s="201" t="s">
        <v>143</v>
      </c>
      <c r="AD86" s="201" t="s">
        <v>143</v>
      </c>
      <c r="AE86" s="203" t="s">
        <v>143</v>
      </c>
      <c r="AF86" s="203" t="s">
        <v>143</v>
      </c>
      <c r="AG86" s="201" t="s">
        <v>143</v>
      </c>
      <c r="AH86" s="201" t="s">
        <v>143</v>
      </c>
      <c r="AI86" s="201" t="s">
        <v>143</v>
      </c>
      <c r="AJ86" s="201" t="s">
        <v>143</v>
      </c>
      <c r="AK86" s="201" t="s">
        <v>143</v>
      </c>
      <c r="AL86" s="201" t="s">
        <v>143</v>
      </c>
      <c r="AM86" s="201" t="s">
        <v>143</v>
      </c>
      <c r="AN86" s="201" t="s">
        <v>143</v>
      </c>
      <c r="AO86" s="201" t="s">
        <v>143</v>
      </c>
      <c r="AP86" s="201" t="s">
        <v>143</v>
      </c>
      <c r="AQ86" s="201" t="s">
        <v>143</v>
      </c>
    </row>
    <row r="87" spans="1:43" ht="15" customHeight="1" x14ac:dyDescent="0.25">
      <c r="A87" s="118" t="s">
        <v>173</v>
      </c>
      <c r="B87" s="204"/>
      <c r="C87" s="204"/>
      <c r="D87" s="204"/>
      <c r="E87" s="205">
        <v>33</v>
      </c>
      <c r="F87" s="201">
        <v>33</v>
      </c>
      <c r="G87" s="201">
        <v>33</v>
      </c>
      <c r="H87" s="201">
        <v>33</v>
      </c>
      <c r="I87" s="201">
        <v>33</v>
      </c>
      <c r="J87" s="201">
        <v>33</v>
      </c>
      <c r="K87" s="201">
        <v>33</v>
      </c>
      <c r="L87" s="201">
        <v>33</v>
      </c>
      <c r="M87" s="201">
        <v>33</v>
      </c>
      <c r="N87" s="201">
        <v>33</v>
      </c>
      <c r="O87" s="201">
        <v>33</v>
      </c>
      <c r="P87" s="201">
        <v>33</v>
      </c>
      <c r="Q87" s="201">
        <v>33</v>
      </c>
      <c r="R87" s="203" t="s">
        <v>143</v>
      </c>
      <c r="S87" s="205" t="s">
        <v>143</v>
      </c>
      <c r="T87" s="203" t="s">
        <v>143</v>
      </c>
      <c r="U87" s="203" t="s">
        <v>143</v>
      </c>
      <c r="V87" s="203" t="s">
        <v>143</v>
      </c>
      <c r="W87" s="203" t="s">
        <v>143</v>
      </c>
      <c r="X87" s="201" t="s">
        <v>143</v>
      </c>
      <c r="Y87" s="201" t="s">
        <v>143</v>
      </c>
      <c r="Z87" s="201" t="s">
        <v>143</v>
      </c>
      <c r="AA87" s="201" t="s">
        <v>143</v>
      </c>
      <c r="AB87" s="201" t="s">
        <v>143</v>
      </c>
      <c r="AC87" s="201" t="s">
        <v>143</v>
      </c>
      <c r="AD87" s="201" t="s">
        <v>143</v>
      </c>
      <c r="AE87" s="203" t="s">
        <v>143</v>
      </c>
      <c r="AF87" s="203" t="s">
        <v>143</v>
      </c>
      <c r="AG87" s="201" t="s">
        <v>143</v>
      </c>
      <c r="AH87" s="201" t="s">
        <v>143</v>
      </c>
      <c r="AI87" s="201" t="s">
        <v>143</v>
      </c>
      <c r="AJ87" s="201" t="s">
        <v>143</v>
      </c>
      <c r="AK87" s="201" t="s">
        <v>143</v>
      </c>
      <c r="AL87" s="201" t="s">
        <v>143</v>
      </c>
      <c r="AM87" s="201" t="s">
        <v>143</v>
      </c>
      <c r="AN87" s="201" t="s">
        <v>143</v>
      </c>
      <c r="AO87" s="201" t="s">
        <v>143</v>
      </c>
      <c r="AP87" s="201" t="s">
        <v>143</v>
      </c>
      <c r="AQ87" s="201" t="s">
        <v>143</v>
      </c>
    </row>
    <row r="88" spans="1:43" ht="15" customHeight="1" x14ac:dyDescent="0.25">
      <c r="A88" s="118" t="s">
        <v>174</v>
      </c>
      <c r="B88" s="204"/>
      <c r="C88" s="204"/>
      <c r="D88" s="204"/>
      <c r="E88" s="205">
        <v>33</v>
      </c>
      <c r="F88" s="201">
        <v>33</v>
      </c>
      <c r="G88" s="201">
        <v>33</v>
      </c>
      <c r="H88" s="201">
        <v>33</v>
      </c>
      <c r="I88" s="201">
        <v>33</v>
      </c>
      <c r="J88" s="201">
        <v>33</v>
      </c>
      <c r="K88" s="201">
        <v>33</v>
      </c>
      <c r="L88" s="201">
        <v>33</v>
      </c>
      <c r="M88" s="201">
        <v>33</v>
      </c>
      <c r="N88" s="201">
        <v>33</v>
      </c>
      <c r="O88" s="201">
        <v>33</v>
      </c>
      <c r="P88" s="201">
        <v>33</v>
      </c>
      <c r="Q88" s="201">
        <v>33</v>
      </c>
      <c r="R88" s="203" t="s">
        <v>143</v>
      </c>
      <c r="S88" s="205" t="s">
        <v>143</v>
      </c>
      <c r="T88" s="203" t="s">
        <v>143</v>
      </c>
      <c r="U88" s="203" t="s">
        <v>143</v>
      </c>
      <c r="V88" s="203" t="s">
        <v>143</v>
      </c>
      <c r="W88" s="203" t="s">
        <v>143</v>
      </c>
      <c r="X88" s="201" t="s">
        <v>143</v>
      </c>
      <c r="Y88" s="201" t="s">
        <v>143</v>
      </c>
      <c r="Z88" s="201" t="s">
        <v>143</v>
      </c>
      <c r="AA88" s="201" t="s">
        <v>143</v>
      </c>
      <c r="AB88" s="201" t="s">
        <v>143</v>
      </c>
      <c r="AC88" s="201" t="s">
        <v>143</v>
      </c>
      <c r="AD88" s="201" t="s">
        <v>143</v>
      </c>
      <c r="AE88" s="203" t="s">
        <v>143</v>
      </c>
      <c r="AF88" s="203" t="s">
        <v>143</v>
      </c>
      <c r="AG88" s="201" t="s">
        <v>143</v>
      </c>
      <c r="AH88" s="201" t="s">
        <v>143</v>
      </c>
      <c r="AI88" s="201" t="s">
        <v>143</v>
      </c>
      <c r="AJ88" s="201" t="s">
        <v>143</v>
      </c>
      <c r="AK88" s="201" t="s">
        <v>143</v>
      </c>
      <c r="AL88" s="201" t="s">
        <v>143</v>
      </c>
      <c r="AM88" s="201" t="s">
        <v>143</v>
      </c>
      <c r="AN88" s="201" t="s">
        <v>143</v>
      </c>
      <c r="AO88" s="201" t="s">
        <v>143</v>
      </c>
      <c r="AP88" s="201" t="s">
        <v>143</v>
      </c>
      <c r="AQ88" s="201" t="s">
        <v>143</v>
      </c>
    </row>
    <row r="89" spans="1:43" ht="15" customHeight="1" x14ac:dyDescent="0.25">
      <c r="A89" s="118" t="s">
        <v>175</v>
      </c>
      <c r="B89" s="204"/>
      <c r="C89" s="204"/>
      <c r="D89" s="204"/>
      <c r="E89" s="205">
        <v>33</v>
      </c>
      <c r="F89" s="201">
        <v>33</v>
      </c>
      <c r="G89" s="201">
        <v>33</v>
      </c>
      <c r="H89" s="201">
        <v>33</v>
      </c>
      <c r="I89" s="201">
        <v>33</v>
      </c>
      <c r="J89" s="201">
        <v>33</v>
      </c>
      <c r="K89" s="201">
        <v>33</v>
      </c>
      <c r="L89" s="201">
        <v>33</v>
      </c>
      <c r="M89" s="201">
        <v>33</v>
      </c>
      <c r="N89" s="201">
        <v>33</v>
      </c>
      <c r="O89" s="201">
        <v>33</v>
      </c>
      <c r="P89" s="201">
        <v>33</v>
      </c>
      <c r="Q89" s="201">
        <v>33</v>
      </c>
      <c r="R89" s="203">
        <v>33</v>
      </c>
      <c r="S89" s="205">
        <v>33</v>
      </c>
      <c r="T89" s="203">
        <v>33</v>
      </c>
      <c r="U89" s="203">
        <v>33</v>
      </c>
      <c r="V89" s="203">
        <v>33</v>
      </c>
      <c r="W89" s="203">
        <v>33</v>
      </c>
      <c r="X89" s="201">
        <v>33</v>
      </c>
      <c r="Y89" s="201">
        <v>33</v>
      </c>
      <c r="Z89" s="201">
        <v>33</v>
      </c>
      <c r="AA89" s="201">
        <v>33</v>
      </c>
      <c r="AB89" s="201">
        <v>33</v>
      </c>
      <c r="AC89" s="201">
        <v>33</v>
      </c>
      <c r="AD89" s="201">
        <v>33</v>
      </c>
      <c r="AE89" s="203">
        <v>33</v>
      </c>
      <c r="AF89" s="203">
        <v>33</v>
      </c>
      <c r="AG89" s="201">
        <v>33</v>
      </c>
      <c r="AH89" s="201">
        <v>33</v>
      </c>
      <c r="AI89" s="201">
        <v>33</v>
      </c>
      <c r="AJ89" s="201">
        <v>33</v>
      </c>
      <c r="AK89" s="201">
        <v>33</v>
      </c>
      <c r="AL89" s="201">
        <v>33</v>
      </c>
      <c r="AM89" s="201">
        <v>33</v>
      </c>
      <c r="AN89" s="201">
        <v>33</v>
      </c>
      <c r="AO89" s="201">
        <v>33</v>
      </c>
      <c r="AP89" s="201">
        <v>33</v>
      </c>
      <c r="AQ89" s="201">
        <v>33</v>
      </c>
    </row>
    <row r="90" spans="1:43" ht="15" customHeight="1" x14ac:dyDescent="0.25">
      <c r="A90" s="118" t="s">
        <v>129</v>
      </c>
      <c r="B90" s="204"/>
      <c r="C90" s="204"/>
      <c r="D90" s="204"/>
      <c r="E90" s="205">
        <v>33</v>
      </c>
      <c r="F90" s="201">
        <v>33</v>
      </c>
      <c r="G90" s="201">
        <v>33</v>
      </c>
      <c r="H90" s="201">
        <v>33</v>
      </c>
      <c r="I90" s="201">
        <v>33</v>
      </c>
      <c r="J90" s="201">
        <v>33</v>
      </c>
      <c r="K90" s="201">
        <v>33</v>
      </c>
      <c r="L90" s="201">
        <v>33</v>
      </c>
      <c r="M90" s="201">
        <v>33</v>
      </c>
      <c r="N90" s="201">
        <v>33</v>
      </c>
      <c r="O90" s="201">
        <v>33</v>
      </c>
      <c r="P90" s="201">
        <v>33</v>
      </c>
      <c r="Q90" s="201">
        <v>33</v>
      </c>
      <c r="R90" s="203" t="s">
        <v>143</v>
      </c>
      <c r="S90" s="205" t="s">
        <v>143</v>
      </c>
      <c r="T90" s="203" t="s">
        <v>143</v>
      </c>
      <c r="U90" s="203" t="s">
        <v>143</v>
      </c>
      <c r="V90" s="203" t="s">
        <v>143</v>
      </c>
      <c r="W90" s="203" t="s">
        <v>143</v>
      </c>
      <c r="X90" s="201" t="s">
        <v>143</v>
      </c>
      <c r="Y90" s="201" t="s">
        <v>143</v>
      </c>
      <c r="Z90" s="201" t="s">
        <v>143</v>
      </c>
      <c r="AA90" s="201" t="s">
        <v>143</v>
      </c>
      <c r="AB90" s="201" t="s">
        <v>143</v>
      </c>
      <c r="AC90" s="201" t="s">
        <v>143</v>
      </c>
      <c r="AD90" s="201" t="s">
        <v>143</v>
      </c>
      <c r="AE90" s="203" t="s">
        <v>143</v>
      </c>
      <c r="AF90" s="203" t="s">
        <v>143</v>
      </c>
      <c r="AG90" s="201" t="s">
        <v>143</v>
      </c>
      <c r="AH90" s="201" t="s">
        <v>143</v>
      </c>
      <c r="AI90" s="201" t="s">
        <v>143</v>
      </c>
      <c r="AJ90" s="201" t="s">
        <v>143</v>
      </c>
      <c r="AK90" s="201" t="s">
        <v>143</v>
      </c>
      <c r="AL90" s="201" t="s">
        <v>143</v>
      </c>
      <c r="AM90" s="201" t="s">
        <v>143</v>
      </c>
      <c r="AN90" s="201" t="s">
        <v>143</v>
      </c>
      <c r="AO90" s="201" t="s">
        <v>143</v>
      </c>
      <c r="AP90" s="201" t="s">
        <v>143</v>
      </c>
      <c r="AQ90" s="201" t="s">
        <v>143</v>
      </c>
    </row>
    <row r="91" spans="1:43" ht="15" customHeight="1" x14ac:dyDescent="0.25">
      <c r="A91" s="118" t="s">
        <v>130</v>
      </c>
      <c r="B91" s="204"/>
      <c r="C91" s="204"/>
      <c r="D91" s="204"/>
      <c r="E91" s="205">
        <v>33</v>
      </c>
      <c r="F91" s="201">
        <v>33</v>
      </c>
      <c r="G91" s="201">
        <v>33</v>
      </c>
      <c r="H91" s="201">
        <v>33</v>
      </c>
      <c r="I91" s="201">
        <v>33</v>
      </c>
      <c r="J91" s="201">
        <v>33</v>
      </c>
      <c r="K91" s="201">
        <v>33</v>
      </c>
      <c r="L91" s="201">
        <v>33</v>
      </c>
      <c r="M91" s="201">
        <v>33</v>
      </c>
      <c r="N91" s="201">
        <v>33</v>
      </c>
      <c r="O91" s="201">
        <v>33</v>
      </c>
      <c r="P91" s="201">
        <v>33</v>
      </c>
      <c r="Q91" s="201">
        <v>33</v>
      </c>
      <c r="R91" s="203" t="s">
        <v>143</v>
      </c>
      <c r="S91" s="205" t="s">
        <v>143</v>
      </c>
      <c r="T91" s="203" t="s">
        <v>143</v>
      </c>
      <c r="U91" s="203" t="s">
        <v>143</v>
      </c>
      <c r="V91" s="203" t="s">
        <v>143</v>
      </c>
      <c r="W91" s="203" t="s">
        <v>143</v>
      </c>
      <c r="X91" s="201" t="s">
        <v>143</v>
      </c>
      <c r="Y91" s="201" t="s">
        <v>143</v>
      </c>
      <c r="Z91" s="201" t="s">
        <v>143</v>
      </c>
      <c r="AA91" s="201" t="s">
        <v>143</v>
      </c>
      <c r="AB91" s="201" t="s">
        <v>143</v>
      </c>
      <c r="AC91" s="201" t="s">
        <v>143</v>
      </c>
      <c r="AD91" s="201" t="s">
        <v>143</v>
      </c>
      <c r="AE91" s="203" t="s">
        <v>143</v>
      </c>
      <c r="AF91" s="203" t="s">
        <v>143</v>
      </c>
      <c r="AG91" s="201" t="s">
        <v>143</v>
      </c>
      <c r="AH91" s="201" t="s">
        <v>143</v>
      </c>
      <c r="AI91" s="201" t="s">
        <v>143</v>
      </c>
      <c r="AJ91" s="201" t="s">
        <v>143</v>
      </c>
      <c r="AK91" s="201" t="s">
        <v>143</v>
      </c>
      <c r="AL91" s="201" t="s">
        <v>143</v>
      </c>
      <c r="AM91" s="201" t="s">
        <v>143</v>
      </c>
      <c r="AN91" s="201" t="s">
        <v>143</v>
      </c>
      <c r="AO91" s="201" t="s">
        <v>143</v>
      </c>
      <c r="AP91" s="201" t="s">
        <v>143</v>
      </c>
      <c r="AQ91" s="201" t="s">
        <v>143</v>
      </c>
    </row>
    <row r="92" spans="1:43" ht="15" customHeight="1" x14ac:dyDescent="0.25">
      <c r="A92" s="118" t="s">
        <v>176</v>
      </c>
      <c r="B92" s="204"/>
      <c r="C92" s="204"/>
      <c r="D92" s="204"/>
      <c r="E92" s="205">
        <v>33</v>
      </c>
      <c r="F92" s="201">
        <v>33</v>
      </c>
      <c r="G92" s="201">
        <v>33</v>
      </c>
      <c r="H92" s="201">
        <v>33</v>
      </c>
      <c r="I92" s="201">
        <v>33</v>
      </c>
      <c r="J92" s="201">
        <v>33</v>
      </c>
      <c r="K92" s="201">
        <v>33</v>
      </c>
      <c r="L92" s="201">
        <v>33</v>
      </c>
      <c r="M92" s="201">
        <v>33</v>
      </c>
      <c r="N92" s="201">
        <v>33</v>
      </c>
      <c r="O92" s="201">
        <v>33</v>
      </c>
      <c r="P92" s="201">
        <v>33</v>
      </c>
      <c r="Q92" s="201">
        <v>33</v>
      </c>
      <c r="R92" s="203" t="s">
        <v>143</v>
      </c>
      <c r="S92" s="205" t="s">
        <v>143</v>
      </c>
      <c r="T92" s="203" t="s">
        <v>143</v>
      </c>
      <c r="U92" s="203" t="s">
        <v>143</v>
      </c>
      <c r="V92" s="203" t="s">
        <v>143</v>
      </c>
      <c r="W92" s="203" t="s">
        <v>143</v>
      </c>
      <c r="X92" s="201" t="s">
        <v>143</v>
      </c>
      <c r="Y92" s="201" t="s">
        <v>143</v>
      </c>
      <c r="Z92" s="201" t="s">
        <v>143</v>
      </c>
      <c r="AA92" s="201" t="s">
        <v>143</v>
      </c>
      <c r="AB92" s="201" t="s">
        <v>143</v>
      </c>
      <c r="AC92" s="201" t="s">
        <v>143</v>
      </c>
      <c r="AD92" s="201" t="s">
        <v>143</v>
      </c>
      <c r="AE92" s="203" t="s">
        <v>143</v>
      </c>
      <c r="AF92" s="203" t="s">
        <v>143</v>
      </c>
      <c r="AG92" s="201" t="s">
        <v>143</v>
      </c>
      <c r="AH92" s="201" t="s">
        <v>143</v>
      </c>
      <c r="AI92" s="201" t="s">
        <v>143</v>
      </c>
      <c r="AJ92" s="201" t="s">
        <v>143</v>
      </c>
      <c r="AK92" s="201" t="s">
        <v>143</v>
      </c>
      <c r="AL92" s="201" t="s">
        <v>143</v>
      </c>
      <c r="AM92" s="201" t="s">
        <v>143</v>
      </c>
      <c r="AN92" s="201" t="s">
        <v>143</v>
      </c>
      <c r="AO92" s="201" t="s">
        <v>143</v>
      </c>
      <c r="AP92" s="201" t="s">
        <v>143</v>
      </c>
      <c r="AQ92" s="201" t="s">
        <v>143</v>
      </c>
    </row>
    <row r="93" spans="1:43" ht="15" customHeight="1" x14ac:dyDescent="0.25">
      <c r="A93" s="118" t="s">
        <v>189</v>
      </c>
      <c r="B93" s="204"/>
      <c r="C93" s="204"/>
      <c r="D93" s="204"/>
      <c r="E93" s="205">
        <v>33</v>
      </c>
      <c r="F93" s="201">
        <v>33</v>
      </c>
      <c r="G93" s="201">
        <v>33</v>
      </c>
      <c r="H93" s="201">
        <v>33</v>
      </c>
      <c r="I93" s="201">
        <v>33</v>
      </c>
      <c r="J93" s="201">
        <v>33</v>
      </c>
      <c r="K93" s="201">
        <v>33</v>
      </c>
      <c r="L93" s="201" t="s">
        <v>143</v>
      </c>
      <c r="M93" s="201">
        <v>33</v>
      </c>
      <c r="N93" s="201">
        <v>33</v>
      </c>
      <c r="O93" s="201">
        <v>33</v>
      </c>
      <c r="P93" s="201">
        <v>33</v>
      </c>
      <c r="Q93" s="201">
        <v>33</v>
      </c>
      <c r="R93" s="203" t="s">
        <v>143</v>
      </c>
      <c r="S93" s="205" t="s">
        <v>143</v>
      </c>
      <c r="T93" s="203" t="s">
        <v>143</v>
      </c>
      <c r="U93" s="203" t="s">
        <v>143</v>
      </c>
      <c r="V93" s="203" t="s">
        <v>143</v>
      </c>
      <c r="W93" s="203" t="s">
        <v>143</v>
      </c>
      <c r="X93" s="201" t="s">
        <v>143</v>
      </c>
      <c r="Y93" s="201" t="s">
        <v>143</v>
      </c>
      <c r="Z93" s="201" t="s">
        <v>143</v>
      </c>
      <c r="AA93" s="201" t="s">
        <v>143</v>
      </c>
      <c r="AB93" s="201" t="s">
        <v>143</v>
      </c>
      <c r="AC93" s="201" t="s">
        <v>143</v>
      </c>
      <c r="AD93" s="201" t="s">
        <v>143</v>
      </c>
      <c r="AE93" s="203" t="s">
        <v>143</v>
      </c>
      <c r="AF93" s="203" t="s">
        <v>143</v>
      </c>
      <c r="AG93" s="201" t="s">
        <v>143</v>
      </c>
      <c r="AH93" s="201" t="s">
        <v>143</v>
      </c>
      <c r="AI93" s="201" t="s">
        <v>143</v>
      </c>
      <c r="AJ93" s="201" t="s">
        <v>143</v>
      </c>
      <c r="AK93" s="201" t="s">
        <v>143</v>
      </c>
      <c r="AL93" s="201" t="s">
        <v>143</v>
      </c>
      <c r="AM93" s="201" t="s">
        <v>143</v>
      </c>
      <c r="AN93" s="201" t="s">
        <v>143</v>
      </c>
      <c r="AO93" s="201" t="s">
        <v>143</v>
      </c>
      <c r="AP93" s="201" t="s">
        <v>143</v>
      </c>
      <c r="AQ93" s="201" t="s">
        <v>143</v>
      </c>
    </row>
    <row r="94" spans="1:43" ht="15" customHeight="1" x14ac:dyDescent="0.25">
      <c r="A94" s="118" t="s">
        <v>188</v>
      </c>
      <c r="B94" s="204"/>
      <c r="C94" s="204"/>
      <c r="D94" s="204"/>
      <c r="E94" s="205">
        <v>33</v>
      </c>
      <c r="F94" s="201">
        <v>33</v>
      </c>
      <c r="G94" s="201">
        <v>33</v>
      </c>
      <c r="H94" s="201">
        <v>33</v>
      </c>
      <c r="I94" s="201">
        <v>33</v>
      </c>
      <c r="J94" s="201">
        <v>33</v>
      </c>
      <c r="K94" s="201">
        <v>33</v>
      </c>
      <c r="L94" s="201">
        <v>33</v>
      </c>
      <c r="M94" s="201">
        <v>33</v>
      </c>
      <c r="N94" s="201">
        <v>33</v>
      </c>
      <c r="O94" s="201">
        <v>33</v>
      </c>
      <c r="P94" s="201">
        <v>33</v>
      </c>
      <c r="Q94" s="201">
        <v>33</v>
      </c>
      <c r="R94" s="203" t="s">
        <v>143</v>
      </c>
      <c r="S94" s="205" t="s">
        <v>143</v>
      </c>
      <c r="T94" s="203" t="s">
        <v>143</v>
      </c>
      <c r="U94" s="203" t="s">
        <v>143</v>
      </c>
      <c r="V94" s="203" t="s">
        <v>143</v>
      </c>
      <c r="W94" s="203" t="s">
        <v>143</v>
      </c>
      <c r="X94" s="201" t="s">
        <v>143</v>
      </c>
      <c r="Y94" s="201" t="s">
        <v>143</v>
      </c>
      <c r="Z94" s="201" t="s">
        <v>143</v>
      </c>
      <c r="AA94" s="201" t="s">
        <v>143</v>
      </c>
      <c r="AB94" s="201" t="s">
        <v>143</v>
      </c>
      <c r="AC94" s="201" t="s">
        <v>143</v>
      </c>
      <c r="AD94" s="201" t="s">
        <v>143</v>
      </c>
      <c r="AE94" s="203" t="s">
        <v>143</v>
      </c>
      <c r="AF94" s="203" t="s">
        <v>143</v>
      </c>
      <c r="AG94" s="201" t="s">
        <v>143</v>
      </c>
      <c r="AH94" s="201" t="s">
        <v>143</v>
      </c>
      <c r="AI94" s="201" t="s">
        <v>143</v>
      </c>
      <c r="AJ94" s="201" t="s">
        <v>143</v>
      </c>
      <c r="AK94" s="201" t="s">
        <v>143</v>
      </c>
      <c r="AL94" s="201" t="s">
        <v>143</v>
      </c>
      <c r="AM94" s="201" t="s">
        <v>143</v>
      </c>
      <c r="AN94" s="201" t="s">
        <v>143</v>
      </c>
      <c r="AO94" s="201" t="s">
        <v>143</v>
      </c>
      <c r="AP94" s="201" t="s">
        <v>143</v>
      </c>
      <c r="AQ94" s="201" t="s">
        <v>143</v>
      </c>
    </row>
    <row r="95" spans="1:43" ht="15" customHeight="1" x14ac:dyDescent="0.25">
      <c r="A95" s="118" t="s">
        <v>177</v>
      </c>
      <c r="B95" s="204"/>
      <c r="C95" s="204"/>
      <c r="D95" s="204"/>
      <c r="E95" s="205">
        <v>33</v>
      </c>
      <c r="F95" s="201">
        <v>33</v>
      </c>
      <c r="G95" s="201">
        <v>33</v>
      </c>
      <c r="H95" s="201">
        <v>33</v>
      </c>
      <c r="I95" s="201">
        <v>33</v>
      </c>
      <c r="J95" s="201">
        <v>33</v>
      </c>
      <c r="K95" s="201">
        <v>33</v>
      </c>
      <c r="L95" s="201">
        <v>33</v>
      </c>
      <c r="M95" s="201">
        <v>33</v>
      </c>
      <c r="N95" s="201">
        <v>33</v>
      </c>
      <c r="O95" s="201">
        <v>33</v>
      </c>
      <c r="P95" s="201">
        <v>33</v>
      </c>
      <c r="Q95" s="201">
        <v>33</v>
      </c>
      <c r="R95" s="203">
        <v>33</v>
      </c>
      <c r="S95" s="205">
        <v>33</v>
      </c>
      <c r="T95" s="203">
        <v>33</v>
      </c>
      <c r="U95" s="203">
        <v>33</v>
      </c>
      <c r="V95" s="203">
        <v>33</v>
      </c>
      <c r="W95" s="203">
        <v>33</v>
      </c>
      <c r="X95" s="201">
        <v>33</v>
      </c>
      <c r="Y95" s="201">
        <v>33</v>
      </c>
      <c r="Z95" s="201">
        <v>33</v>
      </c>
      <c r="AA95" s="201">
        <v>33</v>
      </c>
      <c r="AB95" s="201">
        <v>33</v>
      </c>
      <c r="AC95" s="201">
        <v>33</v>
      </c>
      <c r="AD95" s="201">
        <v>33</v>
      </c>
      <c r="AE95" s="203">
        <v>33</v>
      </c>
      <c r="AF95" s="203">
        <v>33</v>
      </c>
      <c r="AG95" s="201">
        <v>33</v>
      </c>
      <c r="AH95" s="201">
        <v>33</v>
      </c>
      <c r="AI95" s="201">
        <v>33</v>
      </c>
      <c r="AJ95" s="201">
        <v>33</v>
      </c>
      <c r="AK95" s="201">
        <v>33</v>
      </c>
      <c r="AL95" s="201">
        <v>33</v>
      </c>
      <c r="AM95" s="201">
        <v>33</v>
      </c>
      <c r="AN95" s="201">
        <v>33</v>
      </c>
      <c r="AO95" s="201">
        <v>33</v>
      </c>
      <c r="AP95" s="201">
        <v>33</v>
      </c>
      <c r="AQ95" s="201">
        <v>33</v>
      </c>
    </row>
    <row r="96" spans="1:43" ht="15" customHeight="1" x14ac:dyDescent="0.25">
      <c r="A96" s="118" t="s">
        <v>126</v>
      </c>
      <c r="B96" s="204"/>
      <c r="C96" s="204"/>
      <c r="D96" s="204"/>
      <c r="E96" s="205">
        <v>33</v>
      </c>
      <c r="F96" s="201">
        <v>33</v>
      </c>
      <c r="G96" s="201">
        <v>33</v>
      </c>
      <c r="H96" s="201">
        <v>33</v>
      </c>
      <c r="I96" s="201">
        <v>33</v>
      </c>
      <c r="J96" s="201">
        <v>33</v>
      </c>
      <c r="K96" s="201">
        <v>33</v>
      </c>
      <c r="L96" s="201">
        <v>33</v>
      </c>
      <c r="M96" s="201">
        <v>33</v>
      </c>
      <c r="N96" s="201">
        <v>33</v>
      </c>
      <c r="O96" s="201">
        <v>33</v>
      </c>
      <c r="P96" s="201">
        <v>33</v>
      </c>
      <c r="Q96" s="201">
        <v>33</v>
      </c>
      <c r="R96" s="203" t="s">
        <v>143</v>
      </c>
      <c r="S96" s="205" t="s">
        <v>143</v>
      </c>
      <c r="T96" s="203" t="s">
        <v>143</v>
      </c>
      <c r="U96" s="203" t="s">
        <v>143</v>
      </c>
      <c r="V96" s="203" t="s">
        <v>143</v>
      </c>
      <c r="W96" s="203" t="s">
        <v>143</v>
      </c>
      <c r="X96" s="201" t="s">
        <v>143</v>
      </c>
      <c r="Y96" s="201" t="s">
        <v>143</v>
      </c>
      <c r="Z96" s="201" t="s">
        <v>143</v>
      </c>
      <c r="AA96" s="201" t="s">
        <v>143</v>
      </c>
      <c r="AB96" s="201" t="s">
        <v>143</v>
      </c>
      <c r="AC96" s="201" t="s">
        <v>143</v>
      </c>
      <c r="AD96" s="201" t="s">
        <v>143</v>
      </c>
      <c r="AE96" s="203" t="s">
        <v>143</v>
      </c>
      <c r="AF96" s="203" t="s">
        <v>143</v>
      </c>
      <c r="AG96" s="201" t="s">
        <v>143</v>
      </c>
      <c r="AH96" s="201" t="s">
        <v>143</v>
      </c>
      <c r="AI96" s="201" t="s">
        <v>143</v>
      </c>
      <c r="AJ96" s="201" t="s">
        <v>143</v>
      </c>
      <c r="AK96" s="201" t="s">
        <v>143</v>
      </c>
      <c r="AL96" s="201" t="s">
        <v>143</v>
      </c>
      <c r="AM96" s="201" t="s">
        <v>143</v>
      </c>
      <c r="AN96" s="201" t="s">
        <v>143</v>
      </c>
      <c r="AO96" s="201" t="s">
        <v>143</v>
      </c>
      <c r="AP96" s="201" t="s">
        <v>143</v>
      </c>
      <c r="AQ96" s="201" t="s">
        <v>143</v>
      </c>
    </row>
    <row r="97" spans="1:43" ht="15" customHeight="1" x14ac:dyDescent="0.25">
      <c r="A97" s="118" t="s">
        <v>127</v>
      </c>
      <c r="B97" s="204"/>
      <c r="C97" s="204"/>
      <c r="D97" s="204"/>
      <c r="E97" s="205">
        <v>33</v>
      </c>
      <c r="F97" s="201">
        <v>33</v>
      </c>
      <c r="G97" s="201">
        <v>33</v>
      </c>
      <c r="H97" s="201">
        <v>33</v>
      </c>
      <c r="I97" s="201">
        <v>33</v>
      </c>
      <c r="J97" s="201">
        <v>33</v>
      </c>
      <c r="K97" s="201">
        <v>33</v>
      </c>
      <c r="L97" s="201">
        <v>33</v>
      </c>
      <c r="M97" s="201">
        <v>33</v>
      </c>
      <c r="N97" s="201">
        <v>33</v>
      </c>
      <c r="O97" s="201">
        <v>33</v>
      </c>
      <c r="P97" s="201">
        <v>33</v>
      </c>
      <c r="Q97" s="201">
        <v>33</v>
      </c>
      <c r="R97" s="203" t="s">
        <v>143</v>
      </c>
      <c r="S97" s="205" t="s">
        <v>143</v>
      </c>
      <c r="T97" s="203" t="s">
        <v>143</v>
      </c>
      <c r="U97" s="203" t="s">
        <v>143</v>
      </c>
      <c r="V97" s="203" t="s">
        <v>143</v>
      </c>
      <c r="W97" s="203" t="s">
        <v>143</v>
      </c>
      <c r="X97" s="201" t="s">
        <v>143</v>
      </c>
      <c r="Y97" s="201" t="s">
        <v>143</v>
      </c>
      <c r="Z97" s="201" t="s">
        <v>143</v>
      </c>
      <c r="AA97" s="201" t="s">
        <v>143</v>
      </c>
      <c r="AB97" s="201" t="s">
        <v>143</v>
      </c>
      <c r="AC97" s="201" t="s">
        <v>143</v>
      </c>
      <c r="AD97" s="201" t="s">
        <v>143</v>
      </c>
      <c r="AE97" s="203" t="s">
        <v>143</v>
      </c>
      <c r="AF97" s="203" t="s">
        <v>143</v>
      </c>
      <c r="AG97" s="201" t="s">
        <v>143</v>
      </c>
      <c r="AH97" s="201" t="s">
        <v>143</v>
      </c>
      <c r="AI97" s="201" t="s">
        <v>143</v>
      </c>
      <c r="AJ97" s="201" t="s">
        <v>143</v>
      </c>
      <c r="AK97" s="201" t="s">
        <v>143</v>
      </c>
      <c r="AL97" s="201" t="s">
        <v>143</v>
      </c>
      <c r="AM97" s="201" t="s">
        <v>143</v>
      </c>
      <c r="AN97" s="201" t="s">
        <v>143</v>
      </c>
      <c r="AO97" s="201" t="s">
        <v>143</v>
      </c>
      <c r="AP97" s="201" t="s">
        <v>143</v>
      </c>
      <c r="AQ97" s="201" t="s">
        <v>143</v>
      </c>
    </row>
    <row r="98" spans="1:43" ht="15" customHeight="1" x14ac:dyDescent="0.25">
      <c r="A98" s="92"/>
      <c r="B98" s="92"/>
      <c r="C98" s="92"/>
      <c r="D98" s="92"/>
      <c r="E98" s="93"/>
      <c r="F98" s="93"/>
      <c r="G98" s="93"/>
      <c r="H98" s="93"/>
      <c r="I98" s="93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</row>
    <row r="99" spans="1:43" ht="90" customHeight="1" x14ac:dyDescent="0.25">
      <c r="A99" s="108" t="s">
        <v>62</v>
      </c>
      <c r="B99" s="181" t="s">
        <v>144</v>
      </c>
      <c r="C99" s="181" t="s">
        <v>145</v>
      </c>
      <c r="D99" s="181" t="s">
        <v>146</v>
      </c>
      <c r="E99" s="94" t="s">
        <v>48</v>
      </c>
      <c r="F99" s="94" t="s">
        <v>87</v>
      </c>
      <c r="G99" s="94" t="s">
        <v>55</v>
      </c>
      <c r="H99" s="94" t="s">
        <v>68</v>
      </c>
      <c r="I99" s="94" t="s">
        <v>69</v>
      </c>
      <c r="J99" s="94" t="s">
        <v>57</v>
      </c>
      <c r="K99" s="94" t="s">
        <v>56</v>
      </c>
      <c r="L99" s="94" t="s">
        <v>58</v>
      </c>
      <c r="M99" s="94" t="s">
        <v>59</v>
      </c>
      <c r="N99" s="94" t="s">
        <v>142</v>
      </c>
      <c r="O99" s="94" t="s">
        <v>60</v>
      </c>
      <c r="P99" s="94" t="s">
        <v>82</v>
      </c>
      <c r="Q99" s="94" t="s">
        <v>70</v>
      </c>
      <c r="R99" s="95" t="s">
        <v>48</v>
      </c>
      <c r="S99" s="95" t="s">
        <v>87</v>
      </c>
      <c r="T99" s="95" t="s">
        <v>55</v>
      </c>
      <c r="U99" s="95" t="s">
        <v>68</v>
      </c>
      <c r="V99" s="95" t="s">
        <v>69</v>
      </c>
      <c r="W99" s="95" t="s">
        <v>57</v>
      </c>
      <c r="X99" s="95" t="s">
        <v>56</v>
      </c>
      <c r="Y99" s="95" t="s">
        <v>58</v>
      </c>
      <c r="Z99" s="95" t="s">
        <v>59</v>
      </c>
      <c r="AA99" s="95" t="s">
        <v>142</v>
      </c>
      <c r="AB99" s="95" t="s">
        <v>60</v>
      </c>
      <c r="AC99" s="95" t="s">
        <v>82</v>
      </c>
      <c r="AD99" s="95" t="s">
        <v>70</v>
      </c>
      <c r="AE99" s="96" t="s">
        <v>48</v>
      </c>
      <c r="AF99" s="96" t="s">
        <v>87</v>
      </c>
      <c r="AG99" s="96" t="s">
        <v>55</v>
      </c>
      <c r="AH99" s="96" t="s">
        <v>68</v>
      </c>
      <c r="AI99" s="96" t="s">
        <v>69</v>
      </c>
      <c r="AJ99" s="96" t="s">
        <v>57</v>
      </c>
      <c r="AK99" s="96" t="s">
        <v>56</v>
      </c>
      <c r="AL99" s="96" t="s">
        <v>58</v>
      </c>
      <c r="AM99" s="96" t="s">
        <v>59</v>
      </c>
      <c r="AN99" s="96" t="s">
        <v>142</v>
      </c>
      <c r="AO99" s="96" t="s">
        <v>60</v>
      </c>
      <c r="AP99" s="96" t="s">
        <v>82</v>
      </c>
      <c r="AQ99" s="96" t="s">
        <v>70</v>
      </c>
    </row>
    <row r="100" spans="1:43" x14ac:dyDescent="0.25">
      <c r="A100" s="86"/>
      <c r="B100" s="86"/>
      <c r="C100" s="86"/>
      <c r="D100" s="86"/>
      <c r="E100" s="88"/>
      <c r="F100" s="88"/>
      <c r="G100" s="88"/>
      <c r="H100" s="88"/>
      <c r="I100" s="88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</row>
    <row r="101" spans="1:43" ht="15" customHeight="1" x14ac:dyDescent="0.25">
      <c r="A101" s="118" t="s">
        <v>150</v>
      </c>
      <c r="B101" s="204"/>
      <c r="C101" s="204"/>
      <c r="D101" s="204"/>
      <c r="E101" s="210">
        <v>224</v>
      </c>
      <c r="F101" s="206">
        <v>19</v>
      </c>
      <c r="G101" s="207">
        <v>78</v>
      </c>
      <c r="H101" s="207">
        <v>53</v>
      </c>
      <c r="I101" s="208">
        <v>74</v>
      </c>
      <c r="J101" s="208">
        <v>136</v>
      </c>
      <c r="K101" s="208">
        <v>61</v>
      </c>
      <c r="L101" s="208">
        <v>27</v>
      </c>
      <c r="M101" s="208">
        <v>48</v>
      </c>
      <c r="N101" s="208">
        <v>27</v>
      </c>
      <c r="O101" s="208">
        <v>54</v>
      </c>
      <c r="P101" s="208">
        <v>28</v>
      </c>
      <c r="Q101" s="208">
        <v>67</v>
      </c>
      <c r="R101" s="211">
        <v>209</v>
      </c>
      <c r="S101" s="210">
        <v>17</v>
      </c>
      <c r="T101" s="211">
        <v>70</v>
      </c>
      <c r="U101" s="211">
        <v>51</v>
      </c>
      <c r="V101" s="211">
        <v>71</v>
      </c>
      <c r="W101" s="211">
        <v>128</v>
      </c>
      <c r="X101" s="211">
        <v>56</v>
      </c>
      <c r="Y101" s="211">
        <v>25</v>
      </c>
      <c r="Z101" s="211">
        <v>42</v>
      </c>
      <c r="AA101" s="211">
        <v>27</v>
      </c>
      <c r="AB101" s="208">
        <v>52</v>
      </c>
      <c r="AC101" s="208">
        <v>25</v>
      </c>
      <c r="AD101" s="208">
        <v>63</v>
      </c>
      <c r="AE101" s="208">
        <v>170</v>
      </c>
      <c r="AF101" s="208">
        <v>9</v>
      </c>
      <c r="AG101" s="208">
        <v>58</v>
      </c>
      <c r="AH101" s="208">
        <v>44</v>
      </c>
      <c r="AI101" s="208">
        <v>59</v>
      </c>
      <c r="AJ101" s="208">
        <v>128</v>
      </c>
      <c r="AK101" s="208">
        <v>24</v>
      </c>
      <c r="AL101" s="208">
        <v>18</v>
      </c>
      <c r="AM101" s="208">
        <v>32</v>
      </c>
      <c r="AN101" s="208">
        <v>24</v>
      </c>
      <c r="AO101" s="211">
        <v>38</v>
      </c>
      <c r="AP101" s="211">
        <v>24</v>
      </c>
      <c r="AQ101" s="211">
        <v>52</v>
      </c>
    </row>
    <row r="102" spans="1:43" ht="15" customHeight="1" x14ac:dyDescent="0.25">
      <c r="A102" s="118" t="s">
        <v>151</v>
      </c>
      <c r="B102" s="204"/>
      <c r="C102" s="204"/>
      <c r="D102" s="204"/>
      <c r="E102" s="210">
        <v>232</v>
      </c>
      <c r="F102" s="206">
        <v>20</v>
      </c>
      <c r="G102" s="207">
        <v>80</v>
      </c>
      <c r="H102" s="208">
        <v>56</v>
      </c>
      <c r="I102" s="208">
        <v>76</v>
      </c>
      <c r="J102" s="208">
        <v>140</v>
      </c>
      <c r="K102" s="208">
        <v>65</v>
      </c>
      <c r="L102" s="208">
        <v>27</v>
      </c>
      <c r="M102" s="208">
        <v>49</v>
      </c>
      <c r="N102" s="208">
        <v>29</v>
      </c>
      <c r="O102" s="208">
        <v>55</v>
      </c>
      <c r="P102" s="208">
        <v>29</v>
      </c>
      <c r="Q102" s="208">
        <v>70</v>
      </c>
      <c r="R102" s="208">
        <v>216</v>
      </c>
      <c r="S102" s="210">
        <v>20</v>
      </c>
      <c r="T102" s="208">
        <v>71</v>
      </c>
      <c r="U102" s="208">
        <v>53</v>
      </c>
      <c r="V102" s="208">
        <v>72</v>
      </c>
      <c r="W102" s="208">
        <v>131</v>
      </c>
      <c r="X102" s="208">
        <v>60</v>
      </c>
      <c r="Y102" s="208">
        <v>25</v>
      </c>
      <c r="Z102" s="208">
        <v>42</v>
      </c>
      <c r="AA102" s="208">
        <v>29</v>
      </c>
      <c r="AB102" s="208">
        <v>52</v>
      </c>
      <c r="AC102" s="208">
        <v>28</v>
      </c>
      <c r="AD102" s="208">
        <v>65</v>
      </c>
      <c r="AE102" s="208">
        <v>173</v>
      </c>
      <c r="AF102" s="208">
        <v>10</v>
      </c>
      <c r="AG102" s="208">
        <v>58</v>
      </c>
      <c r="AH102" s="208">
        <v>46</v>
      </c>
      <c r="AI102" s="208">
        <v>59</v>
      </c>
      <c r="AJ102" s="208">
        <v>130</v>
      </c>
      <c r="AK102" s="208">
        <v>25</v>
      </c>
      <c r="AL102" s="208">
        <v>18</v>
      </c>
      <c r="AM102" s="208">
        <v>32</v>
      </c>
      <c r="AN102" s="208">
        <v>25</v>
      </c>
      <c r="AO102" s="208">
        <v>38</v>
      </c>
      <c r="AP102" s="208">
        <v>25</v>
      </c>
      <c r="AQ102" s="208">
        <v>53</v>
      </c>
    </row>
    <row r="103" spans="1:43" ht="15" customHeight="1" x14ac:dyDescent="0.25">
      <c r="A103" s="118" t="s">
        <v>152</v>
      </c>
      <c r="B103" s="204"/>
      <c r="C103" s="204"/>
      <c r="D103" s="204"/>
      <c r="E103" s="210">
        <v>219</v>
      </c>
      <c r="F103" s="206">
        <v>15</v>
      </c>
      <c r="G103" s="207">
        <v>77</v>
      </c>
      <c r="H103" s="208">
        <v>53</v>
      </c>
      <c r="I103" s="208">
        <v>74</v>
      </c>
      <c r="J103" s="208">
        <v>132</v>
      </c>
      <c r="K103" s="208">
        <v>62</v>
      </c>
      <c r="L103" s="208">
        <v>25</v>
      </c>
      <c r="M103" s="208">
        <v>47</v>
      </c>
      <c r="N103" s="208">
        <v>26</v>
      </c>
      <c r="O103" s="208">
        <v>52</v>
      </c>
      <c r="P103" s="208">
        <v>27</v>
      </c>
      <c r="Q103" s="208">
        <v>67</v>
      </c>
      <c r="R103" s="208">
        <v>195</v>
      </c>
      <c r="S103" s="210">
        <v>13</v>
      </c>
      <c r="T103" s="208">
        <v>64</v>
      </c>
      <c r="U103" s="208">
        <v>49</v>
      </c>
      <c r="V103" s="208">
        <v>69</v>
      </c>
      <c r="W103" s="208">
        <v>120</v>
      </c>
      <c r="X103" s="208">
        <v>55</v>
      </c>
      <c r="Y103" s="208">
        <v>20</v>
      </c>
      <c r="Z103" s="208">
        <v>41</v>
      </c>
      <c r="AA103" s="208">
        <v>25</v>
      </c>
      <c r="AB103" s="208">
        <v>44</v>
      </c>
      <c r="AC103" s="208">
        <v>24</v>
      </c>
      <c r="AD103" s="208">
        <v>61</v>
      </c>
      <c r="AE103" s="208">
        <v>152</v>
      </c>
      <c r="AF103" s="208">
        <v>4</v>
      </c>
      <c r="AG103" s="208">
        <v>51</v>
      </c>
      <c r="AH103" s="208">
        <v>41</v>
      </c>
      <c r="AI103" s="208">
        <v>56</v>
      </c>
      <c r="AJ103" s="208">
        <v>120</v>
      </c>
      <c r="AK103" s="208">
        <v>19</v>
      </c>
      <c r="AL103" s="208">
        <v>13</v>
      </c>
      <c r="AM103" s="208">
        <v>28</v>
      </c>
      <c r="AN103" s="208">
        <v>21</v>
      </c>
      <c r="AO103" s="208">
        <v>34</v>
      </c>
      <c r="AP103" s="208">
        <v>23</v>
      </c>
      <c r="AQ103" s="208">
        <v>46</v>
      </c>
    </row>
    <row r="104" spans="1:43" ht="15" customHeight="1" x14ac:dyDescent="0.25">
      <c r="A104" s="118" t="s">
        <v>185</v>
      </c>
      <c r="B104" s="204"/>
      <c r="C104" s="204"/>
      <c r="D104" s="204"/>
      <c r="E104" s="210">
        <v>219</v>
      </c>
      <c r="F104" s="206">
        <v>15</v>
      </c>
      <c r="G104" s="207">
        <v>77</v>
      </c>
      <c r="H104" s="208">
        <v>53</v>
      </c>
      <c r="I104" s="208">
        <v>74</v>
      </c>
      <c r="J104" s="208">
        <v>132</v>
      </c>
      <c r="K104" s="208">
        <v>62</v>
      </c>
      <c r="L104" s="208">
        <v>25</v>
      </c>
      <c r="M104" s="208">
        <v>47</v>
      </c>
      <c r="N104" s="208">
        <v>26</v>
      </c>
      <c r="O104" s="208">
        <v>52</v>
      </c>
      <c r="P104" s="208">
        <v>27</v>
      </c>
      <c r="Q104" s="208">
        <v>67</v>
      </c>
      <c r="R104" s="208">
        <v>195</v>
      </c>
      <c r="S104" s="210">
        <v>13</v>
      </c>
      <c r="T104" s="208">
        <v>64</v>
      </c>
      <c r="U104" s="208">
        <v>49</v>
      </c>
      <c r="V104" s="208">
        <v>69</v>
      </c>
      <c r="W104" s="208">
        <v>120</v>
      </c>
      <c r="X104" s="208">
        <v>55</v>
      </c>
      <c r="Y104" s="208">
        <v>20</v>
      </c>
      <c r="Z104" s="208">
        <v>41</v>
      </c>
      <c r="AA104" s="208">
        <v>25</v>
      </c>
      <c r="AB104" s="208">
        <v>44</v>
      </c>
      <c r="AC104" s="208">
        <v>24</v>
      </c>
      <c r="AD104" s="208">
        <v>61</v>
      </c>
      <c r="AE104" s="208">
        <v>152</v>
      </c>
      <c r="AF104" s="208">
        <v>4</v>
      </c>
      <c r="AG104" s="208">
        <v>51</v>
      </c>
      <c r="AH104" s="208">
        <v>41</v>
      </c>
      <c r="AI104" s="208">
        <v>56</v>
      </c>
      <c r="AJ104" s="208">
        <v>120</v>
      </c>
      <c r="AK104" s="208">
        <v>19</v>
      </c>
      <c r="AL104" s="208">
        <v>13</v>
      </c>
      <c r="AM104" s="208">
        <v>28</v>
      </c>
      <c r="AN104" s="208">
        <v>21</v>
      </c>
      <c r="AO104" s="208">
        <v>34</v>
      </c>
      <c r="AP104" s="208">
        <v>23</v>
      </c>
      <c r="AQ104" s="208">
        <v>46</v>
      </c>
    </row>
    <row r="105" spans="1:43" ht="15" customHeight="1" x14ac:dyDescent="0.25">
      <c r="A105" s="118" t="s">
        <v>153</v>
      </c>
      <c r="B105" s="204"/>
      <c r="C105" s="204"/>
      <c r="D105" s="204"/>
      <c r="E105" s="210">
        <v>219</v>
      </c>
      <c r="F105" s="206">
        <v>15</v>
      </c>
      <c r="G105" s="207">
        <v>77</v>
      </c>
      <c r="H105" s="208">
        <v>53</v>
      </c>
      <c r="I105" s="208">
        <v>74</v>
      </c>
      <c r="J105" s="208">
        <v>132</v>
      </c>
      <c r="K105" s="208">
        <v>62</v>
      </c>
      <c r="L105" s="208">
        <v>25</v>
      </c>
      <c r="M105" s="208">
        <v>47</v>
      </c>
      <c r="N105" s="208">
        <v>26</v>
      </c>
      <c r="O105" s="208">
        <v>52</v>
      </c>
      <c r="P105" s="208">
        <v>27</v>
      </c>
      <c r="Q105" s="208">
        <v>67</v>
      </c>
      <c r="R105" s="208">
        <v>195</v>
      </c>
      <c r="S105" s="210">
        <v>13</v>
      </c>
      <c r="T105" s="208">
        <v>64</v>
      </c>
      <c r="U105" s="208">
        <v>49</v>
      </c>
      <c r="V105" s="208">
        <v>69</v>
      </c>
      <c r="W105" s="208">
        <v>120</v>
      </c>
      <c r="X105" s="208">
        <v>55</v>
      </c>
      <c r="Y105" s="208">
        <v>20</v>
      </c>
      <c r="Z105" s="208">
        <v>41</v>
      </c>
      <c r="AA105" s="208">
        <v>25</v>
      </c>
      <c r="AB105" s="208">
        <v>44</v>
      </c>
      <c r="AC105" s="208">
        <v>24</v>
      </c>
      <c r="AD105" s="208">
        <v>61</v>
      </c>
      <c r="AE105" s="208">
        <v>152</v>
      </c>
      <c r="AF105" s="208">
        <v>4</v>
      </c>
      <c r="AG105" s="208">
        <v>51</v>
      </c>
      <c r="AH105" s="208">
        <v>41</v>
      </c>
      <c r="AI105" s="208">
        <v>56</v>
      </c>
      <c r="AJ105" s="208">
        <v>120</v>
      </c>
      <c r="AK105" s="208">
        <v>19</v>
      </c>
      <c r="AL105" s="208">
        <v>13</v>
      </c>
      <c r="AM105" s="208">
        <v>28</v>
      </c>
      <c r="AN105" s="208">
        <v>21</v>
      </c>
      <c r="AO105" s="208">
        <v>34</v>
      </c>
      <c r="AP105" s="208">
        <v>23</v>
      </c>
      <c r="AQ105" s="208">
        <v>46</v>
      </c>
    </row>
    <row r="106" spans="1:43" ht="15" customHeight="1" x14ac:dyDescent="0.25">
      <c r="A106" s="118" t="s">
        <v>154</v>
      </c>
      <c r="B106" s="204"/>
      <c r="C106" s="204"/>
      <c r="D106" s="204"/>
      <c r="E106" s="210">
        <v>231</v>
      </c>
      <c r="F106" s="206">
        <v>19</v>
      </c>
      <c r="G106" s="208">
        <v>81</v>
      </c>
      <c r="H106" s="208">
        <v>55</v>
      </c>
      <c r="I106" s="208">
        <v>76</v>
      </c>
      <c r="J106" s="208">
        <v>139</v>
      </c>
      <c r="K106" s="208">
        <v>65</v>
      </c>
      <c r="L106" s="208">
        <v>27</v>
      </c>
      <c r="M106" s="208">
        <v>49</v>
      </c>
      <c r="N106" s="208">
        <v>29</v>
      </c>
      <c r="O106" s="208">
        <v>55</v>
      </c>
      <c r="P106" s="208">
        <v>29</v>
      </c>
      <c r="Q106" s="208">
        <v>69</v>
      </c>
      <c r="R106" s="208">
        <v>215</v>
      </c>
      <c r="S106" s="210">
        <v>18</v>
      </c>
      <c r="T106" s="208">
        <v>72</v>
      </c>
      <c r="U106" s="208">
        <v>53</v>
      </c>
      <c r="V106" s="208">
        <v>72</v>
      </c>
      <c r="W106" s="208">
        <v>131</v>
      </c>
      <c r="X106" s="208">
        <v>59</v>
      </c>
      <c r="Y106" s="208">
        <v>25</v>
      </c>
      <c r="Z106" s="208">
        <v>43</v>
      </c>
      <c r="AA106" s="208">
        <v>29</v>
      </c>
      <c r="AB106" s="208">
        <v>52</v>
      </c>
      <c r="AC106" s="208">
        <v>27</v>
      </c>
      <c r="AD106" s="208">
        <v>64</v>
      </c>
      <c r="AE106" s="208">
        <v>173</v>
      </c>
      <c r="AF106" s="208">
        <v>9</v>
      </c>
      <c r="AG106" s="208">
        <v>59</v>
      </c>
      <c r="AH106" s="208">
        <v>46</v>
      </c>
      <c r="AI106" s="208">
        <v>59</v>
      </c>
      <c r="AJ106" s="208">
        <v>130</v>
      </c>
      <c r="AK106" s="208">
        <v>25</v>
      </c>
      <c r="AL106" s="208">
        <v>18</v>
      </c>
      <c r="AM106" s="208">
        <v>33</v>
      </c>
      <c r="AN106" s="208">
        <v>25</v>
      </c>
      <c r="AO106" s="208">
        <v>38</v>
      </c>
      <c r="AP106" s="208">
        <v>25</v>
      </c>
      <c r="AQ106" s="208">
        <v>52</v>
      </c>
    </row>
    <row r="107" spans="1:43" ht="15" customHeight="1" x14ac:dyDescent="0.25">
      <c r="A107" s="118" t="s">
        <v>155</v>
      </c>
      <c r="B107" s="204"/>
      <c r="C107" s="204"/>
      <c r="D107" s="204"/>
      <c r="E107" s="210">
        <v>236</v>
      </c>
      <c r="F107" s="206" t="s">
        <v>143</v>
      </c>
      <c r="G107" s="208">
        <v>82</v>
      </c>
      <c r="H107" s="208">
        <v>57</v>
      </c>
      <c r="I107" s="208">
        <v>77</v>
      </c>
      <c r="J107" s="208">
        <v>143</v>
      </c>
      <c r="K107" s="208">
        <v>66</v>
      </c>
      <c r="L107" s="208">
        <v>27</v>
      </c>
      <c r="M107" s="208">
        <v>50</v>
      </c>
      <c r="N107" s="208">
        <v>30</v>
      </c>
      <c r="O107" s="208">
        <v>57</v>
      </c>
      <c r="P107" s="208">
        <v>29</v>
      </c>
      <c r="Q107" s="208">
        <v>70</v>
      </c>
      <c r="R107" s="208" t="s">
        <v>143</v>
      </c>
      <c r="S107" s="210">
        <v>20</v>
      </c>
      <c r="T107" s="208">
        <v>74</v>
      </c>
      <c r="U107" s="208">
        <v>55</v>
      </c>
      <c r="V107" s="208">
        <v>74</v>
      </c>
      <c r="W107" s="208">
        <v>136</v>
      </c>
      <c r="X107" s="208">
        <v>61</v>
      </c>
      <c r="Y107" s="208">
        <v>26</v>
      </c>
      <c r="Z107" s="208">
        <v>45</v>
      </c>
      <c r="AA107" s="208">
        <v>30</v>
      </c>
      <c r="AB107" s="208">
        <v>54</v>
      </c>
      <c r="AC107" s="208">
        <v>28</v>
      </c>
      <c r="AD107" s="208">
        <v>66</v>
      </c>
      <c r="AE107" s="208">
        <v>180</v>
      </c>
      <c r="AF107" s="208" t="s">
        <v>143</v>
      </c>
      <c r="AG107" s="208">
        <v>61</v>
      </c>
      <c r="AH107" s="208">
        <v>48</v>
      </c>
      <c r="AI107" s="208">
        <v>61</v>
      </c>
      <c r="AJ107" s="208">
        <v>135</v>
      </c>
      <c r="AK107" s="208">
        <v>26</v>
      </c>
      <c r="AL107" s="208">
        <v>19</v>
      </c>
      <c r="AM107" s="208">
        <v>35</v>
      </c>
      <c r="AN107" s="208">
        <v>26</v>
      </c>
      <c r="AO107" s="208">
        <v>40</v>
      </c>
      <c r="AP107" s="208">
        <v>25</v>
      </c>
      <c r="AQ107" s="208">
        <v>54</v>
      </c>
    </row>
    <row r="108" spans="1:43" ht="15" customHeight="1" x14ac:dyDescent="0.25">
      <c r="A108" s="118" t="s">
        <v>156</v>
      </c>
      <c r="B108" s="204"/>
      <c r="C108" s="204"/>
      <c r="D108" s="204"/>
      <c r="E108" s="210">
        <v>220</v>
      </c>
      <c r="F108" s="206">
        <v>18</v>
      </c>
      <c r="G108" s="208">
        <v>78</v>
      </c>
      <c r="H108" s="208">
        <v>53</v>
      </c>
      <c r="I108" s="208">
        <v>71</v>
      </c>
      <c r="J108" s="208">
        <v>132</v>
      </c>
      <c r="K108" s="208">
        <v>62</v>
      </c>
      <c r="L108" s="208">
        <v>26</v>
      </c>
      <c r="M108" s="208">
        <v>47</v>
      </c>
      <c r="N108" s="208">
        <v>28</v>
      </c>
      <c r="O108" s="208">
        <v>56</v>
      </c>
      <c r="P108" s="208">
        <v>23</v>
      </c>
      <c r="Q108" s="208">
        <v>66</v>
      </c>
      <c r="R108" s="208">
        <v>2</v>
      </c>
      <c r="S108" s="210">
        <v>0</v>
      </c>
      <c r="T108" s="208">
        <v>1</v>
      </c>
      <c r="U108" s="208">
        <v>0</v>
      </c>
      <c r="V108" s="208">
        <v>1</v>
      </c>
      <c r="W108" s="208">
        <v>1</v>
      </c>
      <c r="X108" s="208">
        <v>1</v>
      </c>
      <c r="Y108" s="208">
        <v>0</v>
      </c>
      <c r="Z108" s="208">
        <v>1</v>
      </c>
      <c r="AA108" s="208">
        <v>0</v>
      </c>
      <c r="AB108" s="208">
        <v>1</v>
      </c>
      <c r="AC108" s="208">
        <v>0</v>
      </c>
      <c r="AD108" s="208">
        <v>0</v>
      </c>
      <c r="AE108" s="208">
        <v>1</v>
      </c>
      <c r="AF108" s="208">
        <v>0</v>
      </c>
      <c r="AG108" s="208">
        <v>1</v>
      </c>
      <c r="AH108" s="208">
        <v>0</v>
      </c>
      <c r="AI108" s="208">
        <v>0</v>
      </c>
      <c r="AJ108" s="208">
        <v>0</v>
      </c>
      <c r="AK108" s="208">
        <v>1</v>
      </c>
      <c r="AL108" s="208">
        <v>0</v>
      </c>
      <c r="AM108" s="208">
        <v>1</v>
      </c>
      <c r="AN108" s="208">
        <v>0</v>
      </c>
      <c r="AO108" s="208">
        <v>0</v>
      </c>
      <c r="AP108" s="208">
        <v>0</v>
      </c>
      <c r="AQ108" s="208">
        <v>0</v>
      </c>
    </row>
    <row r="109" spans="1:43" ht="15" customHeight="1" x14ac:dyDescent="0.25">
      <c r="A109" s="118" t="s">
        <v>183</v>
      </c>
      <c r="B109" s="204"/>
      <c r="C109" s="204"/>
      <c r="D109" s="204"/>
      <c r="E109" s="210">
        <v>227</v>
      </c>
      <c r="F109" s="206">
        <v>19</v>
      </c>
      <c r="G109" s="208">
        <v>78</v>
      </c>
      <c r="H109" s="208">
        <v>53</v>
      </c>
      <c r="I109" s="208">
        <v>77</v>
      </c>
      <c r="J109" s="208">
        <v>136</v>
      </c>
      <c r="K109" s="208">
        <v>64</v>
      </c>
      <c r="L109" s="208">
        <v>27</v>
      </c>
      <c r="M109" s="208">
        <v>48</v>
      </c>
      <c r="N109" s="208">
        <v>29</v>
      </c>
      <c r="O109" s="208">
        <v>54</v>
      </c>
      <c r="P109" s="208">
        <v>28</v>
      </c>
      <c r="Q109" s="208">
        <v>68</v>
      </c>
      <c r="R109" s="208">
        <v>212</v>
      </c>
      <c r="S109" s="210">
        <v>18</v>
      </c>
      <c r="T109" s="208">
        <v>69</v>
      </c>
      <c r="U109" s="208">
        <v>52</v>
      </c>
      <c r="V109" s="208">
        <v>73</v>
      </c>
      <c r="W109" s="208">
        <v>129</v>
      </c>
      <c r="X109" s="208">
        <v>60</v>
      </c>
      <c r="Y109" s="208">
        <v>23</v>
      </c>
      <c r="Z109" s="208">
        <v>43</v>
      </c>
      <c r="AA109" s="208">
        <v>28</v>
      </c>
      <c r="AB109" s="208">
        <v>49</v>
      </c>
      <c r="AC109" s="208">
        <v>28</v>
      </c>
      <c r="AD109" s="208">
        <v>64</v>
      </c>
      <c r="AE109" s="208">
        <v>171</v>
      </c>
      <c r="AF109" s="208">
        <v>9</v>
      </c>
      <c r="AG109" s="208">
        <v>57</v>
      </c>
      <c r="AH109" s="208">
        <v>45</v>
      </c>
      <c r="AI109" s="208">
        <v>60</v>
      </c>
      <c r="AJ109" s="208">
        <v>129</v>
      </c>
      <c r="AK109" s="208">
        <v>26</v>
      </c>
      <c r="AL109" s="208">
        <v>16</v>
      </c>
      <c r="AM109" s="208">
        <v>33</v>
      </c>
      <c r="AN109" s="208">
        <v>25</v>
      </c>
      <c r="AO109" s="208">
        <v>36</v>
      </c>
      <c r="AP109" s="208">
        <v>25</v>
      </c>
      <c r="AQ109" s="208">
        <v>52</v>
      </c>
    </row>
    <row r="110" spans="1:43" ht="15" customHeight="1" x14ac:dyDescent="0.25">
      <c r="A110" s="118" t="s">
        <v>73</v>
      </c>
      <c r="B110" s="204"/>
      <c r="C110" s="204"/>
      <c r="D110" s="204"/>
      <c r="E110" s="210">
        <v>231</v>
      </c>
      <c r="F110" s="206">
        <v>19</v>
      </c>
      <c r="G110" s="208">
        <v>78</v>
      </c>
      <c r="H110" s="208">
        <v>56</v>
      </c>
      <c r="I110" s="208">
        <v>78</v>
      </c>
      <c r="J110" s="208">
        <v>138</v>
      </c>
      <c r="K110" s="208">
        <v>66</v>
      </c>
      <c r="L110" s="208">
        <v>27</v>
      </c>
      <c r="M110" s="208">
        <v>50</v>
      </c>
      <c r="N110" s="208">
        <v>30</v>
      </c>
      <c r="O110" s="208">
        <v>53</v>
      </c>
      <c r="P110" s="208">
        <v>29</v>
      </c>
      <c r="Q110" s="208">
        <v>69</v>
      </c>
      <c r="R110" s="208">
        <v>210</v>
      </c>
      <c r="S110" s="210">
        <v>17</v>
      </c>
      <c r="T110" s="208">
        <v>68</v>
      </c>
      <c r="U110" s="208">
        <v>52</v>
      </c>
      <c r="V110" s="208">
        <v>73</v>
      </c>
      <c r="W110" s="208">
        <v>127</v>
      </c>
      <c r="X110" s="208">
        <v>60</v>
      </c>
      <c r="Y110" s="208">
        <v>23</v>
      </c>
      <c r="Z110" s="208">
        <v>41</v>
      </c>
      <c r="AA110" s="208">
        <v>29</v>
      </c>
      <c r="AB110" s="208">
        <v>47</v>
      </c>
      <c r="AC110" s="208">
        <v>28</v>
      </c>
      <c r="AD110" s="208">
        <v>65</v>
      </c>
      <c r="AE110" s="208">
        <v>169</v>
      </c>
      <c r="AF110" s="208">
        <v>8</v>
      </c>
      <c r="AG110" s="208">
        <v>56</v>
      </c>
      <c r="AH110" s="208">
        <v>45</v>
      </c>
      <c r="AI110" s="208">
        <v>60</v>
      </c>
      <c r="AJ110" s="208">
        <v>127</v>
      </c>
      <c r="AK110" s="208">
        <v>26</v>
      </c>
      <c r="AL110" s="208">
        <v>16</v>
      </c>
      <c r="AM110" s="208">
        <v>31</v>
      </c>
      <c r="AN110" s="208">
        <v>25</v>
      </c>
      <c r="AO110" s="208">
        <v>35</v>
      </c>
      <c r="AP110" s="208">
        <v>25</v>
      </c>
      <c r="AQ110" s="208">
        <v>53</v>
      </c>
    </row>
    <row r="111" spans="1:43" x14ac:dyDescent="0.25">
      <c r="A111" s="118" t="s">
        <v>157</v>
      </c>
      <c r="B111" s="204"/>
      <c r="C111" s="204"/>
      <c r="D111" s="204"/>
      <c r="E111" s="210">
        <v>208</v>
      </c>
      <c r="F111" s="206">
        <v>16</v>
      </c>
      <c r="G111" s="208">
        <v>72</v>
      </c>
      <c r="H111" s="208">
        <v>52</v>
      </c>
      <c r="I111" s="208">
        <v>68</v>
      </c>
      <c r="J111" s="208">
        <v>127</v>
      </c>
      <c r="K111" s="208">
        <v>56</v>
      </c>
      <c r="L111" s="208">
        <v>25</v>
      </c>
      <c r="M111" s="208">
        <v>44</v>
      </c>
      <c r="N111" s="208">
        <v>29</v>
      </c>
      <c r="O111" s="208">
        <v>49</v>
      </c>
      <c r="P111" s="208">
        <v>24</v>
      </c>
      <c r="Q111" s="208">
        <v>62</v>
      </c>
      <c r="R111" s="208">
        <v>194</v>
      </c>
      <c r="S111" s="210">
        <v>15</v>
      </c>
      <c r="T111" s="208">
        <v>64</v>
      </c>
      <c r="U111" s="208">
        <v>51</v>
      </c>
      <c r="V111" s="208">
        <v>64</v>
      </c>
      <c r="W111" s="208">
        <v>121</v>
      </c>
      <c r="X111" s="208">
        <v>50</v>
      </c>
      <c r="Y111" s="208">
        <v>23</v>
      </c>
      <c r="Z111" s="208">
        <v>41</v>
      </c>
      <c r="AA111" s="208">
        <v>27</v>
      </c>
      <c r="AB111" s="208">
        <v>45</v>
      </c>
      <c r="AC111" s="208">
        <v>22</v>
      </c>
      <c r="AD111" s="208">
        <v>59</v>
      </c>
      <c r="AE111" s="208">
        <v>160</v>
      </c>
      <c r="AF111" s="208">
        <v>8</v>
      </c>
      <c r="AG111" s="208">
        <v>53</v>
      </c>
      <c r="AH111" s="208">
        <v>45</v>
      </c>
      <c r="AI111" s="208">
        <v>54</v>
      </c>
      <c r="AJ111" s="208">
        <v>123</v>
      </c>
      <c r="AK111" s="208">
        <v>22</v>
      </c>
      <c r="AL111" s="208">
        <v>15</v>
      </c>
      <c r="AM111" s="208">
        <v>31</v>
      </c>
      <c r="AN111" s="208">
        <v>25</v>
      </c>
      <c r="AO111" s="208">
        <v>35</v>
      </c>
      <c r="AP111" s="208">
        <v>21</v>
      </c>
      <c r="AQ111" s="208">
        <v>48</v>
      </c>
    </row>
    <row r="112" spans="1:43" ht="15" customHeight="1" x14ac:dyDescent="0.25">
      <c r="A112" s="118" t="s">
        <v>74</v>
      </c>
      <c r="B112" s="204"/>
      <c r="C112" s="204"/>
      <c r="D112" s="204"/>
      <c r="E112" s="210">
        <v>200</v>
      </c>
      <c r="F112" s="206">
        <v>14</v>
      </c>
      <c r="G112" s="208">
        <v>74</v>
      </c>
      <c r="H112" s="208">
        <v>51</v>
      </c>
      <c r="I112" s="208">
        <v>61</v>
      </c>
      <c r="J112" s="208">
        <v>118</v>
      </c>
      <c r="K112" s="208">
        <v>61</v>
      </c>
      <c r="L112" s="208">
        <v>21</v>
      </c>
      <c r="M112" s="208">
        <v>45</v>
      </c>
      <c r="N112" s="208">
        <v>30</v>
      </c>
      <c r="O112" s="208">
        <v>44</v>
      </c>
      <c r="P112" s="208">
        <v>23</v>
      </c>
      <c r="Q112" s="208">
        <v>58</v>
      </c>
      <c r="R112" s="208">
        <v>177</v>
      </c>
      <c r="S112" s="210">
        <v>14</v>
      </c>
      <c r="T112" s="208">
        <v>59</v>
      </c>
      <c r="U112" s="208">
        <v>48</v>
      </c>
      <c r="V112" s="208">
        <v>56</v>
      </c>
      <c r="W112" s="208">
        <v>101</v>
      </c>
      <c r="X112" s="208">
        <v>57</v>
      </c>
      <c r="Y112" s="208">
        <v>19</v>
      </c>
      <c r="Z112" s="208">
        <v>40</v>
      </c>
      <c r="AA112" s="208">
        <v>27</v>
      </c>
      <c r="AB112" s="208">
        <v>41</v>
      </c>
      <c r="AC112" s="208">
        <v>18</v>
      </c>
      <c r="AD112" s="208">
        <v>51</v>
      </c>
      <c r="AE112" s="208">
        <v>142</v>
      </c>
      <c r="AF112" s="208">
        <v>6</v>
      </c>
      <c r="AG112" s="208">
        <v>51</v>
      </c>
      <c r="AH112" s="208">
        <v>43</v>
      </c>
      <c r="AI112" s="208">
        <v>42</v>
      </c>
      <c r="AJ112" s="208">
        <v>111</v>
      </c>
      <c r="AK112" s="208">
        <v>20</v>
      </c>
      <c r="AL112" s="208">
        <v>11</v>
      </c>
      <c r="AM112" s="208">
        <v>26</v>
      </c>
      <c r="AN112" s="208">
        <v>26</v>
      </c>
      <c r="AO112" s="208">
        <v>29</v>
      </c>
      <c r="AP112" s="208">
        <v>19</v>
      </c>
      <c r="AQ112" s="208">
        <v>42</v>
      </c>
    </row>
    <row r="113" spans="1:43" x14ac:dyDescent="0.25">
      <c r="A113" s="118" t="s">
        <v>158</v>
      </c>
      <c r="B113" s="204"/>
      <c r="C113" s="204"/>
      <c r="D113" s="204"/>
      <c r="E113" s="210">
        <v>229</v>
      </c>
      <c r="F113" s="206">
        <v>19</v>
      </c>
      <c r="G113" s="208">
        <v>82</v>
      </c>
      <c r="H113" s="208">
        <v>55</v>
      </c>
      <c r="I113" s="208">
        <v>73</v>
      </c>
      <c r="J113" s="208">
        <v>137</v>
      </c>
      <c r="K113" s="208">
        <v>65</v>
      </c>
      <c r="L113" s="208">
        <v>27</v>
      </c>
      <c r="M113" s="208">
        <v>49</v>
      </c>
      <c r="N113" s="208">
        <v>30</v>
      </c>
      <c r="O113" s="208">
        <v>55</v>
      </c>
      <c r="P113" s="208">
        <v>26</v>
      </c>
      <c r="Q113" s="208">
        <v>69</v>
      </c>
      <c r="R113" s="208">
        <v>1</v>
      </c>
      <c r="S113" s="210">
        <v>0</v>
      </c>
      <c r="T113" s="208">
        <v>0</v>
      </c>
      <c r="U113" s="208">
        <v>0</v>
      </c>
      <c r="V113" s="208">
        <v>1</v>
      </c>
      <c r="W113" s="208">
        <v>0</v>
      </c>
      <c r="X113" s="208">
        <v>1</v>
      </c>
      <c r="Y113" s="208">
        <v>0</v>
      </c>
      <c r="Z113" s="208">
        <v>0</v>
      </c>
      <c r="AA113" s="208">
        <v>0</v>
      </c>
      <c r="AB113" s="208">
        <v>1</v>
      </c>
      <c r="AC113" s="208">
        <v>0</v>
      </c>
      <c r="AD113" s="208">
        <v>0</v>
      </c>
      <c r="AE113" s="208">
        <v>0</v>
      </c>
      <c r="AF113" s="208">
        <v>0</v>
      </c>
      <c r="AG113" s="208">
        <v>0</v>
      </c>
      <c r="AH113" s="208">
        <v>0</v>
      </c>
      <c r="AI113" s="208">
        <v>0</v>
      </c>
      <c r="AJ113" s="208">
        <v>0</v>
      </c>
      <c r="AK113" s="208">
        <v>0</v>
      </c>
      <c r="AL113" s="208">
        <v>0</v>
      </c>
      <c r="AM113" s="208">
        <v>0</v>
      </c>
      <c r="AN113" s="208">
        <v>0</v>
      </c>
      <c r="AO113" s="208">
        <v>0</v>
      </c>
      <c r="AP113" s="208">
        <v>0</v>
      </c>
      <c r="AQ113" s="208">
        <v>0</v>
      </c>
    </row>
    <row r="114" spans="1:43" x14ac:dyDescent="0.25">
      <c r="A114" s="118" t="s">
        <v>125</v>
      </c>
      <c r="B114" s="204"/>
      <c r="C114" s="204"/>
      <c r="D114" s="204"/>
      <c r="E114" s="210">
        <v>217</v>
      </c>
      <c r="F114" s="206">
        <v>16</v>
      </c>
      <c r="G114" s="208">
        <v>78</v>
      </c>
      <c r="H114" s="208">
        <v>56</v>
      </c>
      <c r="I114" s="208">
        <v>67</v>
      </c>
      <c r="J114" s="208">
        <v>134</v>
      </c>
      <c r="K114" s="208">
        <v>59</v>
      </c>
      <c r="L114" s="208">
        <v>24</v>
      </c>
      <c r="M114" s="208">
        <v>44</v>
      </c>
      <c r="N114" s="208">
        <v>29</v>
      </c>
      <c r="O114" s="208">
        <v>52</v>
      </c>
      <c r="P114" s="208">
        <v>27</v>
      </c>
      <c r="Q114" s="208">
        <v>65</v>
      </c>
      <c r="R114" s="208">
        <v>3</v>
      </c>
      <c r="S114" s="210">
        <v>1</v>
      </c>
      <c r="T114" s="208">
        <v>1</v>
      </c>
      <c r="U114" s="208">
        <v>1</v>
      </c>
      <c r="V114" s="208">
        <v>0</v>
      </c>
      <c r="W114" s="208">
        <v>0</v>
      </c>
      <c r="X114" s="208">
        <v>1</v>
      </c>
      <c r="Y114" s="208">
        <v>2</v>
      </c>
      <c r="Z114" s="208">
        <v>2</v>
      </c>
      <c r="AA114" s="208">
        <v>0</v>
      </c>
      <c r="AB114" s="208">
        <v>1</v>
      </c>
      <c r="AC114" s="208">
        <v>0</v>
      </c>
      <c r="AD114" s="208">
        <v>0</v>
      </c>
      <c r="AE114" s="208">
        <v>2</v>
      </c>
      <c r="AF114" s="208">
        <v>1</v>
      </c>
      <c r="AG114" s="208">
        <v>0</v>
      </c>
      <c r="AH114" s="208">
        <v>1</v>
      </c>
      <c r="AI114" s="208">
        <v>0</v>
      </c>
      <c r="AJ114" s="208">
        <v>0</v>
      </c>
      <c r="AK114" s="208">
        <v>0</v>
      </c>
      <c r="AL114" s="208">
        <v>2</v>
      </c>
      <c r="AM114" s="208">
        <v>1</v>
      </c>
      <c r="AN114" s="208">
        <v>0</v>
      </c>
      <c r="AO114" s="208">
        <v>1</v>
      </c>
      <c r="AP114" s="208">
        <v>0</v>
      </c>
      <c r="AQ114" s="208">
        <v>0</v>
      </c>
    </row>
    <row r="115" spans="1:43" x14ac:dyDescent="0.25">
      <c r="A115" s="118" t="s">
        <v>190</v>
      </c>
      <c r="B115" s="204"/>
      <c r="C115" s="204"/>
      <c r="D115" s="204"/>
      <c r="E115" s="210">
        <v>202</v>
      </c>
      <c r="F115" s="206">
        <v>16</v>
      </c>
      <c r="G115" s="208">
        <v>73</v>
      </c>
      <c r="H115" s="208">
        <v>50</v>
      </c>
      <c r="I115" s="208">
        <v>63</v>
      </c>
      <c r="J115" s="208">
        <v>121</v>
      </c>
      <c r="K115" s="208">
        <v>56</v>
      </c>
      <c r="L115" s="208">
        <v>25</v>
      </c>
      <c r="M115" s="208">
        <v>42</v>
      </c>
      <c r="N115" s="208">
        <v>28</v>
      </c>
      <c r="O115" s="208">
        <v>45</v>
      </c>
      <c r="P115" s="208">
        <v>23</v>
      </c>
      <c r="Q115" s="208">
        <v>64</v>
      </c>
      <c r="R115" s="208">
        <v>186</v>
      </c>
      <c r="S115" s="210">
        <v>15</v>
      </c>
      <c r="T115" s="208">
        <v>64</v>
      </c>
      <c r="U115" s="208">
        <v>47</v>
      </c>
      <c r="V115" s="208">
        <v>60</v>
      </c>
      <c r="W115" s="208">
        <v>113</v>
      </c>
      <c r="X115" s="208">
        <v>51</v>
      </c>
      <c r="Y115" s="208">
        <v>22</v>
      </c>
      <c r="Z115" s="208">
        <v>38</v>
      </c>
      <c r="AA115" s="208">
        <v>26</v>
      </c>
      <c r="AB115" s="208">
        <v>42</v>
      </c>
      <c r="AC115" s="208">
        <v>20</v>
      </c>
      <c r="AD115" s="208">
        <v>60</v>
      </c>
      <c r="AE115" s="208">
        <v>150</v>
      </c>
      <c r="AF115" s="208">
        <v>8</v>
      </c>
      <c r="AG115" s="208" t="s">
        <v>143</v>
      </c>
      <c r="AH115" s="208">
        <v>43</v>
      </c>
      <c r="AI115" s="208">
        <v>48</v>
      </c>
      <c r="AJ115" s="208">
        <v>114</v>
      </c>
      <c r="AK115" s="208">
        <v>21</v>
      </c>
      <c r="AL115" s="208">
        <v>15</v>
      </c>
      <c r="AM115" s="208">
        <v>29</v>
      </c>
      <c r="AN115" s="208">
        <v>23</v>
      </c>
      <c r="AO115" s="208">
        <v>32</v>
      </c>
      <c r="AP115" s="208">
        <v>19</v>
      </c>
      <c r="AQ115" s="208">
        <v>47</v>
      </c>
    </row>
    <row r="116" spans="1:43" ht="15" customHeight="1" x14ac:dyDescent="0.25">
      <c r="A116" s="118" t="s">
        <v>159</v>
      </c>
      <c r="B116" s="204"/>
      <c r="C116" s="204"/>
      <c r="D116" s="204"/>
      <c r="E116" s="210">
        <v>154</v>
      </c>
      <c r="F116" s="206">
        <v>6</v>
      </c>
      <c r="G116" s="208">
        <v>51</v>
      </c>
      <c r="H116" s="208">
        <v>46</v>
      </c>
      <c r="I116" s="208">
        <v>51</v>
      </c>
      <c r="J116" s="208">
        <v>112</v>
      </c>
      <c r="K116" s="208">
        <v>27</v>
      </c>
      <c r="L116" s="208">
        <v>15</v>
      </c>
      <c r="M116" s="208">
        <v>30</v>
      </c>
      <c r="N116" s="208">
        <v>25</v>
      </c>
      <c r="O116" s="208">
        <v>31</v>
      </c>
      <c r="P116" s="208">
        <v>20</v>
      </c>
      <c r="Q116" s="208">
        <v>48</v>
      </c>
      <c r="R116" s="208">
        <v>0</v>
      </c>
      <c r="S116" s="210">
        <v>0</v>
      </c>
      <c r="T116" s="208">
        <v>0</v>
      </c>
      <c r="U116" s="208">
        <v>0</v>
      </c>
      <c r="V116" s="208">
        <v>0</v>
      </c>
      <c r="W116" s="208">
        <v>0</v>
      </c>
      <c r="X116" s="208">
        <v>0</v>
      </c>
      <c r="Y116" s="208">
        <v>0</v>
      </c>
      <c r="Z116" s="208">
        <v>0</v>
      </c>
      <c r="AA116" s="208">
        <v>0</v>
      </c>
      <c r="AB116" s="208">
        <v>0</v>
      </c>
      <c r="AC116" s="208">
        <v>0</v>
      </c>
      <c r="AD116" s="208">
        <v>0</v>
      </c>
      <c r="AE116" s="208">
        <v>0</v>
      </c>
      <c r="AF116" s="208">
        <v>0</v>
      </c>
      <c r="AG116" s="208">
        <v>0</v>
      </c>
      <c r="AH116" s="208">
        <v>0</v>
      </c>
      <c r="AI116" s="208">
        <v>0</v>
      </c>
      <c r="AJ116" s="208">
        <v>0</v>
      </c>
      <c r="AK116" s="208">
        <v>0</v>
      </c>
      <c r="AL116" s="208">
        <v>0</v>
      </c>
      <c r="AM116" s="208">
        <v>0</v>
      </c>
      <c r="AN116" s="208">
        <v>0</v>
      </c>
      <c r="AO116" s="208">
        <v>0</v>
      </c>
      <c r="AP116" s="208">
        <v>0</v>
      </c>
      <c r="AQ116" s="208">
        <v>0</v>
      </c>
    </row>
    <row r="117" spans="1:43" ht="15" customHeight="1" x14ac:dyDescent="0.25">
      <c r="A117" s="118" t="s">
        <v>186</v>
      </c>
      <c r="B117" s="204"/>
      <c r="C117" s="204"/>
      <c r="D117" s="204"/>
      <c r="E117" s="210">
        <v>189</v>
      </c>
      <c r="F117" s="206">
        <v>12</v>
      </c>
      <c r="G117" s="208">
        <v>60</v>
      </c>
      <c r="H117" s="208">
        <v>51</v>
      </c>
      <c r="I117" s="208">
        <v>66</v>
      </c>
      <c r="J117" s="208">
        <v>110</v>
      </c>
      <c r="K117" s="208">
        <v>61</v>
      </c>
      <c r="L117" s="208">
        <v>18</v>
      </c>
      <c r="M117" s="208">
        <v>40</v>
      </c>
      <c r="N117" s="208">
        <v>27</v>
      </c>
      <c r="O117" s="208">
        <v>44</v>
      </c>
      <c r="P117" s="208">
        <v>23</v>
      </c>
      <c r="Q117" s="208">
        <v>55</v>
      </c>
      <c r="R117" s="208">
        <v>0</v>
      </c>
      <c r="S117" s="210">
        <v>0</v>
      </c>
      <c r="T117" s="208">
        <v>0</v>
      </c>
      <c r="U117" s="208">
        <v>0</v>
      </c>
      <c r="V117" s="208">
        <v>0</v>
      </c>
      <c r="W117" s="208">
        <v>0</v>
      </c>
      <c r="X117" s="208">
        <v>0</v>
      </c>
      <c r="Y117" s="208">
        <v>0</v>
      </c>
      <c r="Z117" s="208">
        <v>0</v>
      </c>
      <c r="AA117" s="208">
        <v>0</v>
      </c>
      <c r="AB117" s="208">
        <v>0</v>
      </c>
      <c r="AC117" s="208">
        <v>0</v>
      </c>
      <c r="AD117" s="208">
        <v>0</v>
      </c>
      <c r="AE117" s="208">
        <v>0</v>
      </c>
      <c r="AF117" s="208">
        <v>0</v>
      </c>
      <c r="AG117" s="208">
        <v>0</v>
      </c>
      <c r="AH117" s="208">
        <v>0</v>
      </c>
      <c r="AI117" s="208">
        <v>0</v>
      </c>
      <c r="AJ117" s="208">
        <v>0</v>
      </c>
      <c r="AK117" s="208">
        <v>0</v>
      </c>
      <c r="AL117" s="208">
        <v>0</v>
      </c>
      <c r="AM117" s="208">
        <v>0</v>
      </c>
      <c r="AN117" s="208">
        <v>0</v>
      </c>
      <c r="AO117" s="208">
        <v>0</v>
      </c>
      <c r="AP117" s="208">
        <v>0</v>
      </c>
      <c r="AQ117" s="208">
        <v>0</v>
      </c>
    </row>
    <row r="118" spans="1:43" ht="15" customHeight="1" x14ac:dyDescent="0.25">
      <c r="A118" s="118" t="s">
        <v>160</v>
      </c>
      <c r="B118" s="204"/>
      <c r="C118" s="204"/>
      <c r="D118" s="204"/>
      <c r="E118" s="210">
        <v>143</v>
      </c>
      <c r="F118" s="206">
        <v>9</v>
      </c>
      <c r="G118" s="206">
        <v>46</v>
      </c>
      <c r="H118" s="206">
        <v>38</v>
      </c>
      <c r="I118" s="206">
        <v>50</v>
      </c>
      <c r="J118" s="206">
        <v>78</v>
      </c>
      <c r="K118" s="206">
        <v>50</v>
      </c>
      <c r="L118" s="206">
        <v>15</v>
      </c>
      <c r="M118" s="206">
        <v>36</v>
      </c>
      <c r="N118" s="206">
        <v>24</v>
      </c>
      <c r="O118" s="206">
        <v>30</v>
      </c>
      <c r="P118" s="206">
        <v>14</v>
      </c>
      <c r="Q118" s="206">
        <v>39</v>
      </c>
      <c r="R118" s="208">
        <v>0</v>
      </c>
      <c r="S118" s="210">
        <v>0</v>
      </c>
      <c r="T118" s="208">
        <v>0</v>
      </c>
      <c r="U118" s="208">
        <v>0</v>
      </c>
      <c r="V118" s="208">
        <v>0</v>
      </c>
      <c r="W118" s="208">
        <v>0</v>
      </c>
      <c r="X118" s="208">
        <v>0</v>
      </c>
      <c r="Y118" s="208">
        <v>0</v>
      </c>
      <c r="Z118" s="208">
        <v>0</v>
      </c>
      <c r="AA118" s="208">
        <v>0</v>
      </c>
      <c r="AB118" s="208">
        <v>0</v>
      </c>
      <c r="AC118" s="208">
        <v>0</v>
      </c>
      <c r="AD118" s="208">
        <v>0</v>
      </c>
      <c r="AE118" s="208">
        <v>0</v>
      </c>
      <c r="AF118" s="208">
        <v>0</v>
      </c>
      <c r="AG118" s="208">
        <v>0</v>
      </c>
      <c r="AH118" s="208">
        <v>0</v>
      </c>
      <c r="AI118" s="208">
        <v>0</v>
      </c>
      <c r="AJ118" s="208">
        <v>0</v>
      </c>
      <c r="AK118" s="208">
        <v>0</v>
      </c>
      <c r="AL118" s="208">
        <v>0</v>
      </c>
      <c r="AM118" s="208">
        <v>0</v>
      </c>
      <c r="AN118" s="208">
        <v>0</v>
      </c>
      <c r="AO118" s="208">
        <v>0</v>
      </c>
      <c r="AP118" s="208">
        <v>0</v>
      </c>
      <c r="AQ118" s="208">
        <v>0</v>
      </c>
    </row>
    <row r="119" spans="1:43" ht="15" customHeight="1" x14ac:dyDescent="0.25">
      <c r="A119" s="118" t="s">
        <v>187</v>
      </c>
      <c r="B119" s="204"/>
      <c r="C119" s="204"/>
      <c r="D119" s="204"/>
      <c r="E119" s="210">
        <v>113</v>
      </c>
      <c r="F119" s="206">
        <v>8</v>
      </c>
      <c r="G119" s="206">
        <v>39</v>
      </c>
      <c r="H119" s="206">
        <v>33</v>
      </c>
      <c r="I119" s="206">
        <v>33</v>
      </c>
      <c r="J119" s="206">
        <v>62</v>
      </c>
      <c r="K119" s="206">
        <v>38</v>
      </c>
      <c r="L119" s="206">
        <v>13</v>
      </c>
      <c r="M119" s="206">
        <v>30</v>
      </c>
      <c r="N119" s="206">
        <v>19</v>
      </c>
      <c r="O119" s="206">
        <v>26</v>
      </c>
      <c r="P119" s="206">
        <v>14</v>
      </c>
      <c r="Q119" s="206">
        <v>24</v>
      </c>
      <c r="R119" s="208">
        <v>0</v>
      </c>
      <c r="S119" s="210">
        <v>0</v>
      </c>
      <c r="T119" s="208">
        <v>0</v>
      </c>
      <c r="U119" s="208">
        <v>0</v>
      </c>
      <c r="V119" s="208">
        <v>0</v>
      </c>
      <c r="W119" s="208">
        <v>0</v>
      </c>
      <c r="X119" s="208">
        <v>0</v>
      </c>
      <c r="Y119" s="208">
        <v>0</v>
      </c>
      <c r="Z119" s="208">
        <v>0</v>
      </c>
      <c r="AA119" s="208">
        <v>0</v>
      </c>
      <c r="AB119" s="208">
        <v>0</v>
      </c>
      <c r="AC119" s="208">
        <v>0</v>
      </c>
      <c r="AD119" s="208">
        <v>0</v>
      </c>
      <c r="AE119" s="208">
        <v>0</v>
      </c>
      <c r="AF119" s="208">
        <v>0</v>
      </c>
      <c r="AG119" s="208">
        <v>0</v>
      </c>
      <c r="AH119" s="208">
        <v>0</v>
      </c>
      <c r="AI119" s="208">
        <v>0</v>
      </c>
      <c r="AJ119" s="208">
        <v>0</v>
      </c>
      <c r="AK119" s="208">
        <v>0</v>
      </c>
      <c r="AL119" s="208">
        <v>0</v>
      </c>
      <c r="AM119" s="208">
        <v>0</v>
      </c>
      <c r="AN119" s="208">
        <v>0</v>
      </c>
      <c r="AO119" s="208">
        <v>0</v>
      </c>
      <c r="AP119" s="208">
        <v>0</v>
      </c>
      <c r="AQ119" s="208">
        <v>0</v>
      </c>
    </row>
    <row r="120" spans="1:43" x14ac:dyDescent="0.25">
      <c r="A120" s="118" t="s">
        <v>163</v>
      </c>
      <c r="B120" s="204"/>
      <c r="C120" s="204"/>
      <c r="D120" s="204"/>
      <c r="E120" s="210">
        <v>202</v>
      </c>
      <c r="F120" s="206">
        <v>16</v>
      </c>
      <c r="G120" s="208">
        <v>68</v>
      </c>
      <c r="H120" s="208">
        <v>48</v>
      </c>
      <c r="I120" s="208">
        <v>70</v>
      </c>
      <c r="J120" s="208">
        <v>127</v>
      </c>
      <c r="K120" s="208">
        <v>56</v>
      </c>
      <c r="L120" s="208">
        <v>19</v>
      </c>
      <c r="M120" s="208">
        <v>44</v>
      </c>
      <c r="N120" s="208">
        <v>23</v>
      </c>
      <c r="O120" s="208">
        <v>48</v>
      </c>
      <c r="P120" s="208">
        <v>26</v>
      </c>
      <c r="Q120" s="208">
        <v>61</v>
      </c>
      <c r="R120" s="208">
        <v>185</v>
      </c>
      <c r="S120" s="210">
        <v>16</v>
      </c>
      <c r="T120" s="208">
        <v>58</v>
      </c>
      <c r="U120" s="208">
        <v>46</v>
      </c>
      <c r="V120" s="208">
        <v>65</v>
      </c>
      <c r="W120" s="208">
        <v>117</v>
      </c>
      <c r="X120" s="208">
        <v>51</v>
      </c>
      <c r="Y120" s="208">
        <v>17</v>
      </c>
      <c r="Z120" s="208">
        <v>37</v>
      </c>
      <c r="AA120" s="208">
        <v>22</v>
      </c>
      <c r="AB120" s="208">
        <v>46</v>
      </c>
      <c r="AC120" s="208">
        <v>24</v>
      </c>
      <c r="AD120" s="208">
        <v>56</v>
      </c>
      <c r="AE120" s="208">
        <v>151</v>
      </c>
      <c r="AF120" s="208">
        <v>8</v>
      </c>
      <c r="AG120" s="208">
        <v>50</v>
      </c>
      <c r="AH120" s="208">
        <v>39</v>
      </c>
      <c r="AI120" s="208">
        <v>54</v>
      </c>
      <c r="AJ120" s="208">
        <v>116</v>
      </c>
      <c r="AK120" s="208">
        <v>21</v>
      </c>
      <c r="AL120" s="208">
        <v>14</v>
      </c>
      <c r="AM120" s="208">
        <v>27</v>
      </c>
      <c r="AN120" s="208">
        <v>19</v>
      </c>
      <c r="AO120" s="208">
        <v>36</v>
      </c>
      <c r="AP120" s="208">
        <v>21</v>
      </c>
      <c r="AQ120" s="208">
        <v>48</v>
      </c>
    </row>
    <row r="121" spans="1:43" x14ac:dyDescent="0.25">
      <c r="A121" s="118" t="s">
        <v>184</v>
      </c>
      <c r="B121" s="204"/>
      <c r="C121" s="204"/>
      <c r="D121" s="204"/>
      <c r="E121" s="210">
        <v>209</v>
      </c>
      <c r="F121" s="206">
        <v>18</v>
      </c>
      <c r="G121" s="206">
        <v>72</v>
      </c>
      <c r="H121" s="206">
        <v>48</v>
      </c>
      <c r="I121" s="206">
        <v>71</v>
      </c>
      <c r="J121" s="206">
        <v>130</v>
      </c>
      <c r="K121" s="206">
        <v>58</v>
      </c>
      <c r="L121" s="206">
        <v>21</v>
      </c>
      <c r="M121" s="206">
        <v>45</v>
      </c>
      <c r="N121" s="206">
        <v>22</v>
      </c>
      <c r="O121" s="206">
        <v>52</v>
      </c>
      <c r="P121" s="206">
        <v>26</v>
      </c>
      <c r="Q121" s="206">
        <v>64</v>
      </c>
      <c r="R121" s="206">
        <v>190</v>
      </c>
      <c r="S121" s="210">
        <v>18</v>
      </c>
      <c r="T121" s="206">
        <v>60</v>
      </c>
      <c r="U121" s="206">
        <v>46</v>
      </c>
      <c r="V121" s="206">
        <v>66</v>
      </c>
      <c r="W121" s="206">
        <v>118</v>
      </c>
      <c r="X121" s="206">
        <v>53</v>
      </c>
      <c r="Y121" s="206">
        <v>19</v>
      </c>
      <c r="Z121" s="206">
        <v>37</v>
      </c>
      <c r="AA121" s="206">
        <v>21</v>
      </c>
      <c r="AB121" s="206">
        <v>50</v>
      </c>
      <c r="AC121" s="206">
        <v>24</v>
      </c>
      <c r="AD121" s="206">
        <v>58</v>
      </c>
      <c r="AE121" s="208">
        <v>154</v>
      </c>
      <c r="AF121" s="208">
        <v>9</v>
      </c>
      <c r="AG121" s="208">
        <v>52</v>
      </c>
      <c r="AH121" s="208">
        <v>39</v>
      </c>
      <c r="AI121" s="208">
        <v>54</v>
      </c>
      <c r="AJ121" s="208">
        <v>117</v>
      </c>
      <c r="AK121" s="208">
        <v>22</v>
      </c>
      <c r="AL121" s="208">
        <v>15</v>
      </c>
      <c r="AM121" s="208">
        <v>28</v>
      </c>
      <c r="AN121" s="208">
        <v>18</v>
      </c>
      <c r="AO121" s="208">
        <v>38</v>
      </c>
      <c r="AP121" s="208">
        <v>21</v>
      </c>
      <c r="AQ121" s="208">
        <v>49</v>
      </c>
    </row>
    <row r="122" spans="1:43" ht="15" customHeight="1" x14ac:dyDescent="0.25">
      <c r="A122" s="118" t="s">
        <v>164</v>
      </c>
      <c r="B122" s="204"/>
      <c r="C122" s="204"/>
      <c r="D122" s="204"/>
      <c r="E122" s="210">
        <v>194</v>
      </c>
      <c r="F122" s="206">
        <v>17</v>
      </c>
      <c r="G122" s="206">
        <v>66</v>
      </c>
      <c r="H122" s="206">
        <v>46</v>
      </c>
      <c r="I122" s="206">
        <v>65</v>
      </c>
      <c r="J122" s="206">
        <v>124</v>
      </c>
      <c r="K122" s="206">
        <v>52</v>
      </c>
      <c r="L122" s="206">
        <v>18</v>
      </c>
      <c r="M122" s="206">
        <v>41</v>
      </c>
      <c r="N122" s="206">
        <v>19</v>
      </c>
      <c r="O122" s="206">
        <v>51</v>
      </c>
      <c r="P122" s="206">
        <v>25</v>
      </c>
      <c r="Q122" s="206">
        <v>58</v>
      </c>
      <c r="R122" s="206">
        <v>179</v>
      </c>
      <c r="S122" s="210">
        <v>17</v>
      </c>
      <c r="T122" s="206">
        <v>55</v>
      </c>
      <c r="U122" s="206">
        <v>45</v>
      </c>
      <c r="V122" s="206">
        <v>62</v>
      </c>
      <c r="W122" s="206">
        <v>115</v>
      </c>
      <c r="X122" s="206">
        <v>48</v>
      </c>
      <c r="Y122" s="206">
        <v>16</v>
      </c>
      <c r="Z122" s="206">
        <v>35</v>
      </c>
      <c r="AA122" s="206">
        <v>19</v>
      </c>
      <c r="AB122" s="206">
        <v>49</v>
      </c>
      <c r="AC122" s="206">
        <v>23</v>
      </c>
      <c r="AD122" s="206">
        <v>53</v>
      </c>
      <c r="AE122" s="208">
        <v>148</v>
      </c>
      <c r="AF122" s="208">
        <v>9</v>
      </c>
      <c r="AG122" s="208">
        <v>50</v>
      </c>
      <c r="AH122" s="208">
        <v>39</v>
      </c>
      <c r="AI122" s="208">
        <v>50</v>
      </c>
      <c r="AJ122" s="208">
        <v>114</v>
      </c>
      <c r="AK122" s="208">
        <v>21</v>
      </c>
      <c r="AL122" s="208">
        <v>13</v>
      </c>
      <c r="AM122" s="208">
        <v>27</v>
      </c>
      <c r="AN122" s="208">
        <v>17</v>
      </c>
      <c r="AO122" s="208">
        <v>37</v>
      </c>
      <c r="AP122" s="208">
        <v>20</v>
      </c>
      <c r="AQ122" s="208">
        <v>47</v>
      </c>
    </row>
    <row r="123" spans="1:43" x14ac:dyDescent="0.25">
      <c r="A123" s="118" t="s">
        <v>165</v>
      </c>
      <c r="B123" s="204"/>
      <c r="C123" s="204"/>
      <c r="D123" s="204"/>
      <c r="E123" s="210">
        <v>216</v>
      </c>
      <c r="F123" s="206">
        <v>20</v>
      </c>
      <c r="G123" s="208">
        <v>76</v>
      </c>
      <c r="H123" s="208">
        <v>51</v>
      </c>
      <c r="I123" s="208">
        <v>69</v>
      </c>
      <c r="J123" s="208">
        <v>132</v>
      </c>
      <c r="K123" s="208">
        <v>60</v>
      </c>
      <c r="L123" s="208">
        <v>24</v>
      </c>
      <c r="M123" s="208">
        <v>47</v>
      </c>
      <c r="N123" s="208">
        <v>22</v>
      </c>
      <c r="O123" s="208">
        <v>52</v>
      </c>
      <c r="P123" s="208">
        <v>27</v>
      </c>
      <c r="Q123" s="208">
        <v>68</v>
      </c>
      <c r="R123" s="208">
        <v>198</v>
      </c>
      <c r="S123" s="210">
        <v>20</v>
      </c>
      <c r="T123" s="208">
        <v>64</v>
      </c>
      <c r="U123" s="208">
        <v>48</v>
      </c>
      <c r="V123" s="208">
        <v>66</v>
      </c>
      <c r="W123" s="208">
        <v>121</v>
      </c>
      <c r="X123" s="208">
        <v>55</v>
      </c>
      <c r="Y123" s="208">
        <v>22</v>
      </c>
      <c r="Z123" s="208">
        <v>41</v>
      </c>
      <c r="AA123" s="208">
        <v>22</v>
      </c>
      <c r="AB123" s="208">
        <v>50</v>
      </c>
      <c r="AC123" s="208">
        <v>25</v>
      </c>
      <c r="AD123" s="208">
        <v>60</v>
      </c>
      <c r="AE123" s="208">
        <v>163</v>
      </c>
      <c r="AF123" s="208">
        <v>10</v>
      </c>
      <c r="AG123" s="208">
        <v>56</v>
      </c>
      <c r="AH123" s="208">
        <v>42</v>
      </c>
      <c r="AI123" s="208">
        <v>55</v>
      </c>
      <c r="AJ123" s="208">
        <v>122</v>
      </c>
      <c r="AK123" s="208">
        <v>24</v>
      </c>
      <c r="AL123" s="208">
        <v>17</v>
      </c>
      <c r="AM123" s="208">
        <v>32</v>
      </c>
      <c r="AN123" s="208">
        <v>19</v>
      </c>
      <c r="AO123" s="208">
        <v>38</v>
      </c>
      <c r="AP123" s="208">
        <v>23</v>
      </c>
      <c r="AQ123" s="208">
        <v>51</v>
      </c>
    </row>
    <row r="124" spans="1:43" ht="15" customHeight="1" x14ac:dyDescent="0.25">
      <c r="A124" s="118" t="s">
        <v>166</v>
      </c>
      <c r="B124" s="204"/>
      <c r="C124" s="204"/>
      <c r="D124" s="204"/>
      <c r="E124" s="210">
        <v>208</v>
      </c>
      <c r="F124" s="206">
        <v>18</v>
      </c>
      <c r="G124" s="206">
        <v>74</v>
      </c>
      <c r="H124" s="206">
        <v>49</v>
      </c>
      <c r="I124" s="206">
        <v>67</v>
      </c>
      <c r="J124" s="206">
        <v>128</v>
      </c>
      <c r="K124" s="206">
        <v>57</v>
      </c>
      <c r="L124" s="206">
        <v>23</v>
      </c>
      <c r="M124" s="206">
        <v>44</v>
      </c>
      <c r="N124" s="206">
        <v>26</v>
      </c>
      <c r="O124" s="206">
        <v>48</v>
      </c>
      <c r="P124" s="206">
        <v>27</v>
      </c>
      <c r="Q124" s="206">
        <v>63</v>
      </c>
      <c r="R124" s="206">
        <v>188</v>
      </c>
      <c r="S124" s="210">
        <v>18</v>
      </c>
      <c r="T124" s="206">
        <v>63</v>
      </c>
      <c r="U124" s="206">
        <v>46</v>
      </c>
      <c r="V124" s="206">
        <v>61</v>
      </c>
      <c r="W124" s="206">
        <v>115</v>
      </c>
      <c r="X124" s="206">
        <v>52</v>
      </c>
      <c r="Y124" s="206">
        <v>21</v>
      </c>
      <c r="Z124" s="206">
        <v>39</v>
      </c>
      <c r="AA124" s="206">
        <v>24</v>
      </c>
      <c r="AB124" s="206">
        <v>43</v>
      </c>
      <c r="AC124" s="206">
        <v>23</v>
      </c>
      <c r="AD124" s="206">
        <v>59</v>
      </c>
      <c r="AE124" s="208">
        <v>149</v>
      </c>
      <c r="AF124" s="208">
        <v>9</v>
      </c>
      <c r="AG124" s="208">
        <v>51</v>
      </c>
      <c r="AH124" s="208">
        <v>39</v>
      </c>
      <c r="AI124" s="208">
        <v>50</v>
      </c>
      <c r="AJ124" s="208">
        <v>114</v>
      </c>
      <c r="AK124" s="208">
        <v>21</v>
      </c>
      <c r="AL124" s="208">
        <v>14</v>
      </c>
      <c r="AM124" s="208">
        <v>29</v>
      </c>
      <c r="AN124" s="208">
        <v>21</v>
      </c>
      <c r="AO124" s="208">
        <v>31</v>
      </c>
      <c r="AP124" s="208">
        <v>20</v>
      </c>
      <c r="AQ124" s="208">
        <v>48</v>
      </c>
    </row>
    <row r="125" spans="1:43" x14ac:dyDescent="0.25">
      <c r="A125" s="118" t="s">
        <v>167</v>
      </c>
      <c r="B125" s="204"/>
      <c r="C125" s="204"/>
      <c r="D125" s="204"/>
      <c r="E125" s="210">
        <v>205</v>
      </c>
      <c r="F125" s="206">
        <v>19</v>
      </c>
      <c r="G125" s="208">
        <v>69</v>
      </c>
      <c r="H125" s="208">
        <v>49</v>
      </c>
      <c r="I125" s="208">
        <v>68</v>
      </c>
      <c r="J125" s="208">
        <v>124</v>
      </c>
      <c r="K125" s="208">
        <v>58</v>
      </c>
      <c r="L125" s="208">
        <v>23</v>
      </c>
      <c r="M125" s="208">
        <v>44</v>
      </c>
      <c r="N125" s="208">
        <v>23</v>
      </c>
      <c r="O125" s="208">
        <v>51</v>
      </c>
      <c r="P125" s="208">
        <v>22</v>
      </c>
      <c r="Q125" s="208">
        <v>65</v>
      </c>
      <c r="R125" s="208">
        <v>192</v>
      </c>
      <c r="S125" s="210">
        <v>19</v>
      </c>
      <c r="T125" s="208">
        <v>61</v>
      </c>
      <c r="U125" s="208">
        <v>46</v>
      </c>
      <c r="V125" s="208">
        <v>66</v>
      </c>
      <c r="W125" s="208">
        <v>117</v>
      </c>
      <c r="X125" s="208">
        <v>55</v>
      </c>
      <c r="Y125" s="208">
        <v>20</v>
      </c>
      <c r="Z125" s="208">
        <v>39</v>
      </c>
      <c r="AA125" s="208">
        <v>23</v>
      </c>
      <c r="AB125" s="208">
        <v>48</v>
      </c>
      <c r="AC125" s="208">
        <v>21</v>
      </c>
      <c r="AD125" s="208">
        <v>61</v>
      </c>
      <c r="AE125" s="208">
        <v>155</v>
      </c>
      <c r="AF125" s="208">
        <v>9</v>
      </c>
      <c r="AG125" s="208">
        <v>51</v>
      </c>
      <c r="AH125" s="208">
        <v>40</v>
      </c>
      <c r="AI125" s="208">
        <v>55</v>
      </c>
      <c r="AJ125" s="208">
        <v>116</v>
      </c>
      <c r="AK125" s="208">
        <v>25</v>
      </c>
      <c r="AL125" s="208">
        <v>14</v>
      </c>
      <c r="AM125" s="208">
        <v>29</v>
      </c>
      <c r="AN125" s="208">
        <v>20</v>
      </c>
      <c r="AO125" s="208">
        <v>37</v>
      </c>
      <c r="AP125" s="208">
        <v>18</v>
      </c>
      <c r="AQ125" s="208">
        <v>51</v>
      </c>
    </row>
    <row r="126" spans="1:43" ht="15" customHeight="1" x14ac:dyDescent="0.25">
      <c r="A126" s="118" t="s">
        <v>168</v>
      </c>
      <c r="B126" s="204"/>
      <c r="C126" s="204"/>
      <c r="D126" s="204"/>
      <c r="E126" s="210">
        <v>204</v>
      </c>
      <c r="F126" s="206">
        <v>19</v>
      </c>
      <c r="G126" s="208">
        <v>69</v>
      </c>
      <c r="H126" s="208">
        <v>47</v>
      </c>
      <c r="I126" s="208">
        <v>69</v>
      </c>
      <c r="J126" s="208">
        <v>123</v>
      </c>
      <c r="K126" s="208">
        <v>58</v>
      </c>
      <c r="L126" s="208">
        <v>23</v>
      </c>
      <c r="M126" s="208">
        <v>45</v>
      </c>
      <c r="N126" s="208">
        <v>23</v>
      </c>
      <c r="O126" s="208">
        <v>50</v>
      </c>
      <c r="P126" s="208">
        <v>25</v>
      </c>
      <c r="Q126" s="208">
        <v>61</v>
      </c>
      <c r="R126" s="208">
        <v>190</v>
      </c>
      <c r="S126" s="210">
        <v>19</v>
      </c>
      <c r="T126" s="208">
        <v>60</v>
      </c>
      <c r="U126" s="208">
        <v>45</v>
      </c>
      <c r="V126" s="208">
        <v>66</v>
      </c>
      <c r="W126" s="208">
        <v>116</v>
      </c>
      <c r="X126" s="208">
        <v>53</v>
      </c>
      <c r="Y126" s="208">
        <v>21</v>
      </c>
      <c r="Z126" s="208">
        <v>39</v>
      </c>
      <c r="AA126" s="208">
        <v>22</v>
      </c>
      <c r="AB126" s="208">
        <v>48</v>
      </c>
      <c r="AC126" s="208">
        <v>23</v>
      </c>
      <c r="AD126" s="208">
        <v>58</v>
      </c>
      <c r="AE126" s="208">
        <v>153</v>
      </c>
      <c r="AF126" s="208">
        <v>9</v>
      </c>
      <c r="AG126" s="208">
        <v>51</v>
      </c>
      <c r="AH126" s="208">
        <v>39</v>
      </c>
      <c r="AI126" s="208">
        <v>54</v>
      </c>
      <c r="AJ126" s="208">
        <v>115</v>
      </c>
      <c r="AK126" s="208">
        <v>23</v>
      </c>
      <c r="AL126" s="208">
        <v>15</v>
      </c>
      <c r="AM126" s="208">
        <v>29</v>
      </c>
      <c r="AN126" s="208">
        <v>19</v>
      </c>
      <c r="AO126" s="208">
        <v>36</v>
      </c>
      <c r="AP126" s="208">
        <v>20</v>
      </c>
      <c r="AQ126" s="208">
        <v>49</v>
      </c>
    </row>
    <row r="127" spans="1:43" ht="30" x14ac:dyDescent="0.25">
      <c r="A127" s="118" t="s">
        <v>169</v>
      </c>
      <c r="B127" s="212"/>
      <c r="C127" s="212"/>
      <c r="D127" s="212"/>
      <c r="E127" s="210">
        <v>207</v>
      </c>
      <c r="F127" s="206">
        <v>19</v>
      </c>
      <c r="G127" s="208">
        <v>72</v>
      </c>
      <c r="H127" s="208">
        <v>50</v>
      </c>
      <c r="I127" s="208">
        <v>66</v>
      </c>
      <c r="J127" s="208">
        <v>127</v>
      </c>
      <c r="K127" s="208">
        <v>58</v>
      </c>
      <c r="L127" s="208">
        <v>22</v>
      </c>
      <c r="M127" s="208">
        <v>46</v>
      </c>
      <c r="N127" s="208">
        <v>24</v>
      </c>
      <c r="O127" s="208">
        <v>50</v>
      </c>
      <c r="P127" s="208">
        <v>26</v>
      </c>
      <c r="Q127" s="208">
        <v>61</v>
      </c>
      <c r="R127" s="208">
        <v>188</v>
      </c>
      <c r="S127" s="210">
        <v>18</v>
      </c>
      <c r="T127" s="208">
        <v>60</v>
      </c>
      <c r="U127" s="208">
        <v>46</v>
      </c>
      <c r="V127" s="208">
        <v>64</v>
      </c>
      <c r="W127" s="208">
        <v>115</v>
      </c>
      <c r="X127" s="208">
        <v>53</v>
      </c>
      <c r="Y127" s="208">
        <v>20</v>
      </c>
      <c r="Z127" s="208">
        <v>39</v>
      </c>
      <c r="AA127" s="208">
        <v>24</v>
      </c>
      <c r="AB127" s="208">
        <v>46</v>
      </c>
      <c r="AC127" s="208">
        <v>24</v>
      </c>
      <c r="AD127" s="208">
        <v>55</v>
      </c>
      <c r="AE127" s="208">
        <v>153</v>
      </c>
      <c r="AF127" s="208" t="s">
        <v>143</v>
      </c>
      <c r="AG127" s="208">
        <v>52</v>
      </c>
      <c r="AH127" s="208">
        <v>40</v>
      </c>
      <c r="AI127" s="208">
        <v>52</v>
      </c>
      <c r="AJ127" s="208">
        <v>115</v>
      </c>
      <c r="AK127" s="208">
        <v>24</v>
      </c>
      <c r="AL127" s="208">
        <v>14</v>
      </c>
      <c r="AM127" s="208">
        <v>29</v>
      </c>
      <c r="AN127" s="208">
        <v>21</v>
      </c>
      <c r="AO127" s="208">
        <v>36</v>
      </c>
      <c r="AP127" s="208">
        <v>21</v>
      </c>
      <c r="AQ127" s="208">
        <v>46</v>
      </c>
    </row>
    <row r="128" spans="1:43" ht="45" x14ac:dyDescent="0.25">
      <c r="A128" s="118" t="s">
        <v>170</v>
      </c>
      <c r="B128" s="212"/>
      <c r="C128" s="212"/>
      <c r="D128" s="212"/>
      <c r="E128" s="210">
        <v>196</v>
      </c>
      <c r="F128" s="206">
        <v>19</v>
      </c>
      <c r="G128" s="208">
        <v>66</v>
      </c>
      <c r="H128" s="208">
        <v>46</v>
      </c>
      <c r="I128" s="208">
        <v>65</v>
      </c>
      <c r="J128" s="208">
        <v>119</v>
      </c>
      <c r="K128" s="208">
        <v>56</v>
      </c>
      <c r="L128" s="208">
        <v>21</v>
      </c>
      <c r="M128" s="208">
        <v>43</v>
      </c>
      <c r="N128" s="208">
        <v>23</v>
      </c>
      <c r="O128" s="208">
        <v>48</v>
      </c>
      <c r="P128" s="208">
        <v>25</v>
      </c>
      <c r="Q128" s="208">
        <v>57</v>
      </c>
      <c r="R128" s="208">
        <v>180</v>
      </c>
      <c r="S128" s="210">
        <v>18</v>
      </c>
      <c r="T128" s="208">
        <v>57</v>
      </c>
      <c r="U128" s="208">
        <v>43</v>
      </c>
      <c r="V128" s="208">
        <v>62</v>
      </c>
      <c r="W128" s="208">
        <v>111</v>
      </c>
      <c r="X128" s="208">
        <v>50</v>
      </c>
      <c r="Y128" s="208">
        <v>19</v>
      </c>
      <c r="Z128" s="208">
        <v>38</v>
      </c>
      <c r="AA128" s="208">
        <v>22</v>
      </c>
      <c r="AB128" s="208">
        <v>44</v>
      </c>
      <c r="AC128" s="208">
        <v>23</v>
      </c>
      <c r="AD128" s="208">
        <v>53</v>
      </c>
      <c r="AE128" s="208">
        <v>145</v>
      </c>
      <c r="AF128" s="208" t="s">
        <v>143</v>
      </c>
      <c r="AG128" s="208">
        <v>50</v>
      </c>
      <c r="AH128" s="208">
        <v>37</v>
      </c>
      <c r="AI128" s="208">
        <v>50</v>
      </c>
      <c r="AJ128" s="208">
        <v>110</v>
      </c>
      <c r="AK128" s="208">
        <v>22</v>
      </c>
      <c r="AL128" s="208">
        <v>13</v>
      </c>
      <c r="AM128" s="208">
        <v>28</v>
      </c>
      <c r="AN128" s="208">
        <v>19</v>
      </c>
      <c r="AO128" s="208">
        <v>34</v>
      </c>
      <c r="AP128" s="208">
        <v>20</v>
      </c>
      <c r="AQ128" s="208">
        <v>44</v>
      </c>
    </row>
    <row r="129" spans="1:43" x14ac:dyDescent="0.25">
      <c r="A129" s="118" t="s">
        <v>171</v>
      </c>
      <c r="B129" s="204"/>
      <c r="C129" s="204"/>
      <c r="D129" s="204"/>
      <c r="E129" s="210">
        <v>145</v>
      </c>
      <c r="F129" s="206">
        <v>11</v>
      </c>
      <c r="G129" s="206">
        <v>53</v>
      </c>
      <c r="H129" s="206" t="s">
        <v>143</v>
      </c>
      <c r="I129" s="206">
        <v>45</v>
      </c>
      <c r="J129" s="206">
        <v>94</v>
      </c>
      <c r="K129" s="206">
        <v>37</v>
      </c>
      <c r="L129" s="206" t="s">
        <v>143</v>
      </c>
      <c r="M129" s="206">
        <v>26</v>
      </c>
      <c r="N129" s="206">
        <v>25</v>
      </c>
      <c r="O129" s="206" t="s">
        <v>143</v>
      </c>
      <c r="P129" s="206">
        <v>19</v>
      </c>
      <c r="Q129" s="206">
        <v>39</v>
      </c>
      <c r="R129" s="208">
        <v>0</v>
      </c>
      <c r="S129" s="210">
        <v>0</v>
      </c>
      <c r="T129" s="208">
        <v>0</v>
      </c>
      <c r="U129" s="208">
        <v>0</v>
      </c>
      <c r="V129" s="208">
        <v>0</v>
      </c>
      <c r="W129" s="208">
        <v>0</v>
      </c>
      <c r="X129" s="208">
        <v>0</v>
      </c>
      <c r="Y129" s="208">
        <v>0</v>
      </c>
      <c r="Z129" s="208">
        <v>0</v>
      </c>
      <c r="AA129" s="208">
        <v>0</v>
      </c>
      <c r="AB129" s="208">
        <v>0</v>
      </c>
      <c r="AC129" s="208">
        <v>0</v>
      </c>
      <c r="AD129" s="208">
        <v>0</v>
      </c>
      <c r="AE129" s="208">
        <v>0</v>
      </c>
      <c r="AF129" s="208">
        <v>0</v>
      </c>
      <c r="AG129" s="208">
        <v>0</v>
      </c>
      <c r="AH129" s="208">
        <v>0</v>
      </c>
      <c r="AI129" s="208">
        <v>0</v>
      </c>
      <c r="AJ129" s="208">
        <v>0</v>
      </c>
      <c r="AK129" s="208">
        <v>0</v>
      </c>
      <c r="AL129" s="208">
        <v>0</v>
      </c>
      <c r="AM129" s="208">
        <v>0</v>
      </c>
      <c r="AN129" s="208">
        <v>0</v>
      </c>
      <c r="AO129" s="208">
        <v>0</v>
      </c>
      <c r="AP129" s="208">
        <v>0</v>
      </c>
      <c r="AQ129" s="208">
        <v>0</v>
      </c>
    </row>
    <row r="130" spans="1:43" x14ac:dyDescent="0.25">
      <c r="A130" s="118" t="s">
        <v>172</v>
      </c>
      <c r="B130" s="204"/>
      <c r="C130" s="204"/>
      <c r="D130" s="204"/>
      <c r="E130" s="210">
        <v>136</v>
      </c>
      <c r="F130" s="206">
        <v>11</v>
      </c>
      <c r="G130" s="208">
        <v>51</v>
      </c>
      <c r="H130" s="208" t="s">
        <v>143</v>
      </c>
      <c r="I130" s="208">
        <v>38</v>
      </c>
      <c r="J130" s="208">
        <v>88</v>
      </c>
      <c r="K130" s="208">
        <v>34</v>
      </c>
      <c r="L130" s="208" t="s">
        <v>143</v>
      </c>
      <c r="M130" s="208">
        <v>24</v>
      </c>
      <c r="N130" s="208">
        <v>23</v>
      </c>
      <c r="O130" s="208" t="s">
        <v>143</v>
      </c>
      <c r="P130" s="208" t="s">
        <v>143</v>
      </c>
      <c r="Q130" s="208">
        <v>38</v>
      </c>
      <c r="R130" s="208">
        <v>1</v>
      </c>
      <c r="S130" s="210">
        <v>0</v>
      </c>
      <c r="T130" s="208">
        <v>1</v>
      </c>
      <c r="U130" s="208">
        <v>0</v>
      </c>
      <c r="V130" s="208">
        <v>0</v>
      </c>
      <c r="W130" s="208">
        <v>0</v>
      </c>
      <c r="X130" s="208">
        <v>1</v>
      </c>
      <c r="Y130" s="208">
        <v>0</v>
      </c>
      <c r="Z130" s="208">
        <v>0</v>
      </c>
      <c r="AA130" s="208">
        <v>0</v>
      </c>
      <c r="AB130" s="208">
        <v>1</v>
      </c>
      <c r="AC130" s="208">
        <v>0</v>
      </c>
      <c r="AD130" s="208">
        <v>0</v>
      </c>
      <c r="AE130" s="208">
        <v>0</v>
      </c>
      <c r="AF130" s="208">
        <v>0</v>
      </c>
      <c r="AG130" s="208">
        <v>0</v>
      </c>
      <c r="AH130" s="208">
        <v>0</v>
      </c>
      <c r="AI130" s="208">
        <v>0</v>
      </c>
      <c r="AJ130" s="208">
        <v>0</v>
      </c>
      <c r="AK130" s="208">
        <v>0</v>
      </c>
      <c r="AL130" s="208">
        <v>0</v>
      </c>
      <c r="AM130" s="208">
        <v>0</v>
      </c>
      <c r="AN130" s="208">
        <v>0</v>
      </c>
      <c r="AO130" s="208">
        <v>0</v>
      </c>
      <c r="AP130" s="208">
        <v>0</v>
      </c>
      <c r="AQ130" s="208">
        <v>0</v>
      </c>
    </row>
    <row r="131" spans="1:43" x14ac:dyDescent="0.25">
      <c r="A131" s="118" t="s">
        <v>173</v>
      </c>
      <c r="B131" s="204"/>
      <c r="C131" s="204"/>
      <c r="D131" s="204"/>
      <c r="E131" s="210">
        <v>207</v>
      </c>
      <c r="F131" s="206">
        <v>18</v>
      </c>
      <c r="G131" s="208">
        <v>73</v>
      </c>
      <c r="H131" s="208">
        <v>48</v>
      </c>
      <c r="I131" s="208">
        <v>68</v>
      </c>
      <c r="J131" s="208">
        <v>124</v>
      </c>
      <c r="K131" s="208">
        <v>58</v>
      </c>
      <c r="L131" s="208">
        <v>25</v>
      </c>
      <c r="M131" s="208">
        <v>46</v>
      </c>
      <c r="N131" s="208">
        <v>29</v>
      </c>
      <c r="O131" s="208">
        <v>48</v>
      </c>
      <c r="P131" s="208">
        <v>24</v>
      </c>
      <c r="Q131" s="208">
        <v>60</v>
      </c>
      <c r="R131" s="208">
        <v>0</v>
      </c>
      <c r="S131" s="210">
        <v>0</v>
      </c>
      <c r="T131" s="208">
        <v>0</v>
      </c>
      <c r="U131" s="208">
        <v>0</v>
      </c>
      <c r="V131" s="208">
        <v>0</v>
      </c>
      <c r="W131" s="208">
        <v>0</v>
      </c>
      <c r="X131" s="208">
        <v>0</v>
      </c>
      <c r="Y131" s="208">
        <v>0</v>
      </c>
      <c r="Z131" s="208">
        <v>0</v>
      </c>
      <c r="AA131" s="208">
        <v>0</v>
      </c>
      <c r="AB131" s="208">
        <v>0</v>
      </c>
      <c r="AC131" s="208">
        <v>0</v>
      </c>
      <c r="AD131" s="208">
        <v>0</v>
      </c>
      <c r="AE131" s="208">
        <v>0</v>
      </c>
      <c r="AF131" s="208">
        <v>0</v>
      </c>
      <c r="AG131" s="208">
        <v>0</v>
      </c>
      <c r="AH131" s="208">
        <v>0</v>
      </c>
      <c r="AI131" s="208">
        <v>0</v>
      </c>
      <c r="AJ131" s="208">
        <v>0</v>
      </c>
      <c r="AK131" s="208">
        <v>0</v>
      </c>
      <c r="AL131" s="208">
        <v>0</v>
      </c>
      <c r="AM131" s="208">
        <v>0</v>
      </c>
      <c r="AN131" s="208">
        <v>0</v>
      </c>
      <c r="AO131" s="208">
        <v>0</v>
      </c>
      <c r="AP131" s="208">
        <v>0</v>
      </c>
      <c r="AQ131" s="208">
        <v>0</v>
      </c>
    </row>
    <row r="132" spans="1:43" x14ac:dyDescent="0.25">
      <c r="A132" s="118" t="s">
        <v>174</v>
      </c>
      <c r="B132" s="204"/>
      <c r="C132" s="204"/>
      <c r="D132" s="204"/>
      <c r="E132" s="210">
        <v>195</v>
      </c>
      <c r="F132" s="206">
        <v>14</v>
      </c>
      <c r="G132" s="208">
        <v>70</v>
      </c>
      <c r="H132" s="208">
        <v>47</v>
      </c>
      <c r="I132" s="208">
        <v>64</v>
      </c>
      <c r="J132" s="208">
        <v>119</v>
      </c>
      <c r="K132" s="208">
        <v>56</v>
      </c>
      <c r="L132" s="208">
        <v>20</v>
      </c>
      <c r="M132" s="208">
        <v>44</v>
      </c>
      <c r="N132" s="208">
        <v>28</v>
      </c>
      <c r="O132" s="208">
        <v>45</v>
      </c>
      <c r="P132" s="208">
        <v>23</v>
      </c>
      <c r="Q132" s="208">
        <v>55</v>
      </c>
      <c r="R132" s="208">
        <v>0</v>
      </c>
      <c r="S132" s="210">
        <v>0</v>
      </c>
      <c r="T132" s="208">
        <v>0</v>
      </c>
      <c r="U132" s="208">
        <v>0</v>
      </c>
      <c r="V132" s="208">
        <v>0</v>
      </c>
      <c r="W132" s="208">
        <v>0</v>
      </c>
      <c r="X132" s="208">
        <v>0</v>
      </c>
      <c r="Y132" s="208">
        <v>0</v>
      </c>
      <c r="Z132" s="208">
        <v>0</v>
      </c>
      <c r="AA132" s="208">
        <v>0</v>
      </c>
      <c r="AB132" s="208">
        <v>0</v>
      </c>
      <c r="AC132" s="208">
        <v>0</v>
      </c>
      <c r="AD132" s="208">
        <v>0</v>
      </c>
      <c r="AE132" s="208">
        <v>0</v>
      </c>
      <c r="AF132" s="208">
        <v>0</v>
      </c>
      <c r="AG132" s="208">
        <v>0</v>
      </c>
      <c r="AH132" s="208">
        <v>0</v>
      </c>
      <c r="AI132" s="208">
        <v>0</v>
      </c>
      <c r="AJ132" s="208">
        <v>0</v>
      </c>
      <c r="AK132" s="208">
        <v>0</v>
      </c>
      <c r="AL132" s="208">
        <v>0</v>
      </c>
      <c r="AM132" s="208">
        <v>0</v>
      </c>
      <c r="AN132" s="208">
        <v>0</v>
      </c>
      <c r="AO132" s="208">
        <v>0</v>
      </c>
      <c r="AP132" s="208">
        <v>0</v>
      </c>
      <c r="AQ132" s="208">
        <v>0</v>
      </c>
    </row>
    <row r="133" spans="1:43" x14ac:dyDescent="0.25">
      <c r="A133" s="118" t="s">
        <v>175</v>
      </c>
      <c r="B133" s="212"/>
      <c r="C133" s="212"/>
      <c r="D133" s="212"/>
      <c r="E133" s="210">
        <v>213</v>
      </c>
      <c r="F133" s="206">
        <v>18</v>
      </c>
      <c r="G133" s="208">
        <v>72</v>
      </c>
      <c r="H133" s="208">
        <v>52</v>
      </c>
      <c r="I133" s="208">
        <v>71</v>
      </c>
      <c r="J133" s="208">
        <v>135</v>
      </c>
      <c r="K133" s="208">
        <v>55</v>
      </c>
      <c r="L133" s="208">
        <v>23</v>
      </c>
      <c r="M133" s="208">
        <v>45</v>
      </c>
      <c r="N133" s="208">
        <v>28</v>
      </c>
      <c r="O133" s="208">
        <v>49</v>
      </c>
      <c r="P133" s="208">
        <v>26</v>
      </c>
      <c r="Q133" s="208">
        <v>65</v>
      </c>
      <c r="R133" s="208">
        <v>195</v>
      </c>
      <c r="S133" s="210">
        <v>17</v>
      </c>
      <c r="T133" s="208">
        <v>62</v>
      </c>
      <c r="U133" s="208">
        <v>50</v>
      </c>
      <c r="V133" s="208">
        <v>66</v>
      </c>
      <c r="W133" s="208">
        <v>126</v>
      </c>
      <c r="X133" s="208">
        <v>49</v>
      </c>
      <c r="Y133" s="208">
        <v>20</v>
      </c>
      <c r="Z133" s="208">
        <v>39</v>
      </c>
      <c r="AA133" s="208">
        <v>27</v>
      </c>
      <c r="AB133" s="208">
        <v>45</v>
      </c>
      <c r="AC133" s="208">
        <v>25</v>
      </c>
      <c r="AD133" s="208">
        <v>59</v>
      </c>
      <c r="AE133" s="208">
        <v>161</v>
      </c>
      <c r="AF133" s="208">
        <v>10</v>
      </c>
      <c r="AG133" s="208">
        <v>53</v>
      </c>
      <c r="AH133" s="208">
        <v>43</v>
      </c>
      <c r="AI133" s="208">
        <v>55</v>
      </c>
      <c r="AJ133" s="208">
        <v>125</v>
      </c>
      <c r="AK133" s="208">
        <v>20</v>
      </c>
      <c r="AL133" s="208">
        <v>16</v>
      </c>
      <c r="AM133" s="208">
        <v>30</v>
      </c>
      <c r="AN133" s="208">
        <v>23</v>
      </c>
      <c r="AO133" s="208">
        <v>35</v>
      </c>
      <c r="AP133" s="208">
        <v>23</v>
      </c>
      <c r="AQ133" s="208">
        <v>50</v>
      </c>
    </row>
    <row r="134" spans="1:43" x14ac:dyDescent="0.25">
      <c r="A134" s="118" t="s">
        <v>129</v>
      </c>
      <c r="B134" s="204"/>
      <c r="C134" s="204"/>
      <c r="D134" s="204"/>
      <c r="E134" s="210">
        <v>148</v>
      </c>
      <c r="F134" s="206">
        <v>12</v>
      </c>
      <c r="G134" s="208">
        <v>44</v>
      </c>
      <c r="H134" s="208">
        <v>37</v>
      </c>
      <c r="I134" s="208">
        <v>55</v>
      </c>
      <c r="J134" s="208">
        <v>93</v>
      </c>
      <c r="K134" s="208">
        <v>46</v>
      </c>
      <c r="L134" s="208">
        <v>9</v>
      </c>
      <c r="M134" s="208">
        <v>30</v>
      </c>
      <c r="N134" s="208">
        <v>19</v>
      </c>
      <c r="O134" s="208">
        <v>33</v>
      </c>
      <c r="P134" s="208">
        <v>18</v>
      </c>
      <c r="Q134" s="208">
        <v>48</v>
      </c>
      <c r="R134" s="208">
        <v>0</v>
      </c>
      <c r="S134" s="210">
        <v>0</v>
      </c>
      <c r="T134" s="208">
        <v>0</v>
      </c>
      <c r="U134" s="208">
        <v>0</v>
      </c>
      <c r="V134" s="208">
        <v>0</v>
      </c>
      <c r="W134" s="208">
        <v>0</v>
      </c>
      <c r="X134" s="208">
        <v>0</v>
      </c>
      <c r="Y134" s="208">
        <v>0</v>
      </c>
      <c r="Z134" s="208">
        <v>0</v>
      </c>
      <c r="AA134" s="208">
        <v>0</v>
      </c>
      <c r="AB134" s="208">
        <v>0</v>
      </c>
      <c r="AC134" s="208">
        <v>0</v>
      </c>
      <c r="AD134" s="208">
        <v>0</v>
      </c>
      <c r="AE134" s="208">
        <v>0</v>
      </c>
      <c r="AF134" s="208">
        <v>0</v>
      </c>
      <c r="AG134" s="208">
        <v>0</v>
      </c>
      <c r="AH134" s="208">
        <v>0</v>
      </c>
      <c r="AI134" s="208">
        <v>0</v>
      </c>
      <c r="AJ134" s="208">
        <v>0</v>
      </c>
      <c r="AK134" s="208">
        <v>0</v>
      </c>
      <c r="AL134" s="208">
        <v>0</v>
      </c>
      <c r="AM134" s="208">
        <v>0</v>
      </c>
      <c r="AN134" s="208">
        <v>0</v>
      </c>
      <c r="AO134" s="208">
        <v>0</v>
      </c>
      <c r="AP134" s="208">
        <v>0</v>
      </c>
      <c r="AQ134" s="208">
        <v>0</v>
      </c>
    </row>
    <row r="135" spans="1:43" x14ac:dyDescent="0.25">
      <c r="A135" s="118" t="s">
        <v>130</v>
      </c>
      <c r="B135" s="204"/>
      <c r="C135" s="204"/>
      <c r="D135" s="204"/>
      <c r="E135" s="210">
        <v>164</v>
      </c>
      <c r="F135" s="208">
        <v>15</v>
      </c>
      <c r="G135" s="208">
        <v>51</v>
      </c>
      <c r="H135" s="208">
        <v>40</v>
      </c>
      <c r="I135" s="208">
        <v>58</v>
      </c>
      <c r="J135" s="208">
        <v>104</v>
      </c>
      <c r="K135" s="208">
        <v>50</v>
      </c>
      <c r="L135" s="208">
        <v>10</v>
      </c>
      <c r="M135" s="208">
        <v>34</v>
      </c>
      <c r="N135" s="208">
        <v>23</v>
      </c>
      <c r="O135" s="208">
        <v>39</v>
      </c>
      <c r="P135" s="208">
        <v>19</v>
      </c>
      <c r="Q135" s="208">
        <v>49</v>
      </c>
      <c r="R135" s="208">
        <v>0</v>
      </c>
      <c r="S135" s="210">
        <v>0</v>
      </c>
      <c r="T135" s="208">
        <v>0</v>
      </c>
      <c r="U135" s="208">
        <v>0</v>
      </c>
      <c r="V135" s="208">
        <v>0</v>
      </c>
      <c r="W135" s="208">
        <v>0</v>
      </c>
      <c r="X135" s="208">
        <v>0</v>
      </c>
      <c r="Y135" s="208">
        <v>0</v>
      </c>
      <c r="Z135" s="208">
        <v>0</v>
      </c>
      <c r="AA135" s="208">
        <v>0</v>
      </c>
      <c r="AB135" s="208">
        <v>0</v>
      </c>
      <c r="AC135" s="208">
        <v>0</v>
      </c>
      <c r="AD135" s="208">
        <v>0</v>
      </c>
      <c r="AE135" s="208">
        <v>0</v>
      </c>
      <c r="AF135" s="208">
        <v>0</v>
      </c>
      <c r="AG135" s="208">
        <v>0</v>
      </c>
      <c r="AH135" s="208">
        <v>0</v>
      </c>
      <c r="AI135" s="208">
        <v>0</v>
      </c>
      <c r="AJ135" s="208">
        <v>0</v>
      </c>
      <c r="AK135" s="208">
        <v>0</v>
      </c>
      <c r="AL135" s="208">
        <v>0</v>
      </c>
      <c r="AM135" s="208">
        <v>0</v>
      </c>
      <c r="AN135" s="208">
        <v>0</v>
      </c>
      <c r="AO135" s="208">
        <v>0</v>
      </c>
      <c r="AP135" s="208">
        <v>0</v>
      </c>
      <c r="AQ135" s="208">
        <v>0</v>
      </c>
    </row>
    <row r="136" spans="1:43" x14ac:dyDescent="0.25">
      <c r="A136" s="118" t="s">
        <v>176</v>
      </c>
      <c r="B136" s="212"/>
      <c r="C136" s="212"/>
      <c r="D136" s="212"/>
      <c r="E136" s="210">
        <v>144</v>
      </c>
      <c r="F136" s="209">
        <v>13</v>
      </c>
      <c r="G136" s="209">
        <v>41</v>
      </c>
      <c r="H136" s="209">
        <v>38</v>
      </c>
      <c r="I136" s="209">
        <v>52</v>
      </c>
      <c r="J136" s="209">
        <v>91</v>
      </c>
      <c r="K136" s="209">
        <v>43</v>
      </c>
      <c r="L136" s="209">
        <v>10</v>
      </c>
      <c r="M136" s="209">
        <v>30</v>
      </c>
      <c r="N136" s="209">
        <v>20</v>
      </c>
      <c r="O136" s="209">
        <v>37</v>
      </c>
      <c r="P136" s="209">
        <v>16</v>
      </c>
      <c r="Q136" s="209">
        <v>41</v>
      </c>
      <c r="R136" s="208">
        <v>0</v>
      </c>
      <c r="S136" s="210">
        <v>0</v>
      </c>
      <c r="T136" s="208">
        <v>0</v>
      </c>
      <c r="U136" s="208">
        <v>0</v>
      </c>
      <c r="V136" s="208">
        <v>0</v>
      </c>
      <c r="W136" s="208">
        <v>0</v>
      </c>
      <c r="X136" s="208">
        <v>0</v>
      </c>
      <c r="Y136" s="208">
        <v>0</v>
      </c>
      <c r="Z136" s="208">
        <v>0</v>
      </c>
      <c r="AA136" s="208">
        <v>0</v>
      </c>
      <c r="AB136" s="208">
        <v>0</v>
      </c>
      <c r="AC136" s="208">
        <v>0</v>
      </c>
      <c r="AD136" s="208">
        <v>0</v>
      </c>
      <c r="AE136" s="208">
        <v>0</v>
      </c>
      <c r="AF136" s="208">
        <v>0</v>
      </c>
      <c r="AG136" s="208">
        <v>0</v>
      </c>
      <c r="AH136" s="208">
        <v>0</v>
      </c>
      <c r="AI136" s="208">
        <v>0</v>
      </c>
      <c r="AJ136" s="208">
        <v>0</v>
      </c>
      <c r="AK136" s="208">
        <v>0</v>
      </c>
      <c r="AL136" s="208">
        <v>0</v>
      </c>
      <c r="AM136" s="208">
        <v>0</v>
      </c>
      <c r="AN136" s="208">
        <v>0</v>
      </c>
      <c r="AO136" s="208">
        <v>0</v>
      </c>
      <c r="AP136" s="208">
        <v>0</v>
      </c>
      <c r="AQ136" s="208">
        <v>0</v>
      </c>
    </row>
    <row r="137" spans="1:43" x14ac:dyDescent="0.25">
      <c r="A137" s="118" t="s">
        <v>189</v>
      </c>
      <c r="B137" s="204"/>
      <c r="C137" s="204"/>
      <c r="D137" s="204"/>
      <c r="E137" s="210">
        <v>146</v>
      </c>
      <c r="F137" s="209">
        <v>9</v>
      </c>
      <c r="G137" s="209">
        <v>44</v>
      </c>
      <c r="H137" s="209">
        <v>38</v>
      </c>
      <c r="I137" s="209">
        <v>55</v>
      </c>
      <c r="J137" s="209">
        <v>94</v>
      </c>
      <c r="K137" s="209">
        <v>45</v>
      </c>
      <c r="L137" s="209">
        <v>7</v>
      </c>
      <c r="M137" s="209">
        <v>29</v>
      </c>
      <c r="N137" s="209">
        <v>19</v>
      </c>
      <c r="O137" s="209">
        <v>33</v>
      </c>
      <c r="P137" s="209">
        <v>18</v>
      </c>
      <c r="Q137" s="209">
        <v>47</v>
      </c>
      <c r="R137" s="208">
        <v>0</v>
      </c>
      <c r="S137" s="210">
        <v>0</v>
      </c>
      <c r="T137" s="208">
        <v>0</v>
      </c>
      <c r="U137" s="208">
        <v>0</v>
      </c>
      <c r="V137" s="208">
        <v>0</v>
      </c>
      <c r="W137" s="208">
        <v>0</v>
      </c>
      <c r="X137" s="208">
        <v>0</v>
      </c>
      <c r="Y137" s="208">
        <v>0</v>
      </c>
      <c r="Z137" s="208">
        <v>0</v>
      </c>
      <c r="AA137" s="208">
        <v>0</v>
      </c>
      <c r="AB137" s="208">
        <v>0</v>
      </c>
      <c r="AC137" s="208">
        <v>0</v>
      </c>
      <c r="AD137" s="208">
        <v>0</v>
      </c>
      <c r="AE137" s="208">
        <v>0</v>
      </c>
      <c r="AF137" s="208">
        <v>0</v>
      </c>
      <c r="AG137" s="208">
        <v>0</v>
      </c>
      <c r="AH137" s="208">
        <v>0</v>
      </c>
      <c r="AI137" s="208">
        <v>0</v>
      </c>
      <c r="AJ137" s="208">
        <v>0</v>
      </c>
      <c r="AK137" s="208">
        <v>0</v>
      </c>
      <c r="AL137" s="208">
        <v>0</v>
      </c>
      <c r="AM137" s="208">
        <v>0</v>
      </c>
      <c r="AN137" s="208">
        <v>0</v>
      </c>
      <c r="AO137" s="208">
        <v>0</v>
      </c>
      <c r="AP137" s="208">
        <v>0</v>
      </c>
      <c r="AQ137" s="208">
        <v>0</v>
      </c>
    </row>
    <row r="138" spans="1:43" x14ac:dyDescent="0.25">
      <c r="A138" s="118" t="s">
        <v>188</v>
      </c>
      <c r="B138" s="204"/>
      <c r="C138" s="204"/>
      <c r="D138" s="204"/>
      <c r="E138" s="210">
        <v>144</v>
      </c>
      <c r="F138" s="209">
        <v>13</v>
      </c>
      <c r="G138" s="209">
        <v>42</v>
      </c>
      <c r="H138" s="209">
        <v>35</v>
      </c>
      <c r="I138" s="209">
        <v>54</v>
      </c>
      <c r="J138" s="209">
        <v>92</v>
      </c>
      <c r="K138" s="209">
        <v>40</v>
      </c>
      <c r="L138" s="209">
        <v>12</v>
      </c>
      <c r="M138" s="209">
        <v>29</v>
      </c>
      <c r="N138" s="209">
        <v>19</v>
      </c>
      <c r="O138" s="209">
        <v>36</v>
      </c>
      <c r="P138" s="209">
        <v>18</v>
      </c>
      <c r="Q138" s="209">
        <v>42</v>
      </c>
      <c r="R138" s="208">
        <v>0</v>
      </c>
      <c r="S138" s="210">
        <v>0</v>
      </c>
      <c r="T138" s="208">
        <v>0</v>
      </c>
      <c r="U138" s="208">
        <v>0</v>
      </c>
      <c r="V138" s="208">
        <v>0</v>
      </c>
      <c r="W138" s="208">
        <v>0</v>
      </c>
      <c r="X138" s="208">
        <v>0</v>
      </c>
      <c r="Y138" s="208">
        <v>0</v>
      </c>
      <c r="Z138" s="208">
        <v>0</v>
      </c>
      <c r="AA138" s="208">
        <v>0</v>
      </c>
      <c r="AB138" s="208">
        <v>0</v>
      </c>
      <c r="AC138" s="208">
        <v>0</v>
      </c>
      <c r="AD138" s="208">
        <v>0</v>
      </c>
      <c r="AE138" s="208">
        <v>0</v>
      </c>
      <c r="AF138" s="208">
        <v>0</v>
      </c>
      <c r="AG138" s="208">
        <v>0</v>
      </c>
      <c r="AH138" s="208">
        <v>0</v>
      </c>
      <c r="AI138" s="208">
        <v>0</v>
      </c>
      <c r="AJ138" s="208">
        <v>0</v>
      </c>
      <c r="AK138" s="208">
        <v>0</v>
      </c>
      <c r="AL138" s="208">
        <v>0</v>
      </c>
      <c r="AM138" s="208">
        <v>0</v>
      </c>
      <c r="AN138" s="208">
        <v>0</v>
      </c>
      <c r="AO138" s="208">
        <v>0</v>
      </c>
      <c r="AP138" s="208">
        <v>0</v>
      </c>
      <c r="AQ138" s="208">
        <v>0</v>
      </c>
    </row>
    <row r="139" spans="1:43" ht="30" x14ac:dyDescent="0.25">
      <c r="A139" s="118" t="s">
        <v>177</v>
      </c>
      <c r="B139" s="204"/>
      <c r="C139" s="204"/>
      <c r="D139" s="204"/>
      <c r="E139" s="210">
        <v>208</v>
      </c>
      <c r="F139" s="209">
        <v>18</v>
      </c>
      <c r="G139" s="209">
        <v>73</v>
      </c>
      <c r="H139" s="209">
        <v>48</v>
      </c>
      <c r="I139" s="209">
        <v>69</v>
      </c>
      <c r="J139" s="209">
        <v>125</v>
      </c>
      <c r="K139" s="209">
        <v>58</v>
      </c>
      <c r="L139" s="209">
        <v>25</v>
      </c>
      <c r="M139" s="209">
        <v>47</v>
      </c>
      <c r="N139" s="209">
        <v>29</v>
      </c>
      <c r="O139" s="209">
        <v>48</v>
      </c>
      <c r="P139" s="209">
        <v>24</v>
      </c>
      <c r="Q139" s="209">
        <v>60</v>
      </c>
      <c r="R139" s="209">
        <v>188</v>
      </c>
      <c r="S139" s="210">
        <v>18</v>
      </c>
      <c r="T139" s="209">
        <v>64</v>
      </c>
      <c r="U139" s="209">
        <v>46</v>
      </c>
      <c r="V139" s="209">
        <v>60</v>
      </c>
      <c r="W139" s="209">
        <v>112</v>
      </c>
      <c r="X139" s="209">
        <v>53</v>
      </c>
      <c r="Y139" s="209">
        <v>23</v>
      </c>
      <c r="Z139" s="209">
        <v>42</v>
      </c>
      <c r="AA139" s="209">
        <v>29</v>
      </c>
      <c r="AB139" s="209">
        <v>46</v>
      </c>
      <c r="AC139" s="209">
        <v>22</v>
      </c>
      <c r="AD139" s="209">
        <v>49</v>
      </c>
      <c r="AE139" s="209">
        <v>149</v>
      </c>
      <c r="AF139" s="209">
        <v>9</v>
      </c>
      <c r="AG139" s="209">
        <v>54</v>
      </c>
      <c r="AH139" s="209">
        <v>39</v>
      </c>
      <c r="AI139" s="209">
        <v>47</v>
      </c>
      <c r="AJ139" s="209">
        <v>109</v>
      </c>
      <c r="AK139" s="209">
        <v>23</v>
      </c>
      <c r="AL139" s="209">
        <v>17</v>
      </c>
      <c r="AM139" s="209">
        <v>32</v>
      </c>
      <c r="AN139" s="209">
        <v>26</v>
      </c>
      <c r="AO139" s="209">
        <v>32</v>
      </c>
      <c r="AP139" s="209">
        <v>21</v>
      </c>
      <c r="AQ139" s="209">
        <v>38</v>
      </c>
    </row>
    <row r="140" spans="1:43" x14ac:dyDescent="0.25">
      <c r="A140" s="118" t="s">
        <v>126</v>
      </c>
      <c r="B140" s="204"/>
      <c r="C140" s="204"/>
      <c r="D140" s="204"/>
      <c r="E140" s="210">
        <v>233</v>
      </c>
      <c r="F140" s="209">
        <v>19</v>
      </c>
      <c r="G140" s="209">
        <v>82</v>
      </c>
      <c r="H140" s="209">
        <v>57</v>
      </c>
      <c r="I140" s="209">
        <v>75</v>
      </c>
      <c r="J140" s="209">
        <v>141</v>
      </c>
      <c r="K140" s="209">
        <v>65</v>
      </c>
      <c r="L140" s="209">
        <v>27</v>
      </c>
      <c r="M140" s="209">
        <v>50</v>
      </c>
      <c r="N140" s="209">
        <v>30</v>
      </c>
      <c r="O140" s="209">
        <v>55</v>
      </c>
      <c r="P140" s="209">
        <v>28</v>
      </c>
      <c r="Q140" s="209">
        <v>70</v>
      </c>
      <c r="R140" s="209">
        <v>1</v>
      </c>
      <c r="S140" s="210">
        <v>0</v>
      </c>
      <c r="T140" s="209">
        <v>0</v>
      </c>
      <c r="U140" s="209">
        <v>0</v>
      </c>
      <c r="V140" s="209">
        <v>1</v>
      </c>
      <c r="W140" s="209">
        <v>0</v>
      </c>
      <c r="X140" s="209">
        <v>1</v>
      </c>
      <c r="Y140" s="209">
        <v>0</v>
      </c>
      <c r="Z140" s="209">
        <v>0</v>
      </c>
      <c r="AA140" s="209">
        <v>0</v>
      </c>
      <c r="AB140" s="209">
        <v>1</v>
      </c>
      <c r="AC140" s="209">
        <v>0</v>
      </c>
      <c r="AD140" s="209">
        <v>0</v>
      </c>
      <c r="AE140" s="209">
        <v>0</v>
      </c>
      <c r="AF140" s="209">
        <v>0</v>
      </c>
      <c r="AG140" s="209">
        <v>0</v>
      </c>
      <c r="AH140" s="209">
        <v>0</v>
      </c>
      <c r="AI140" s="209">
        <v>0</v>
      </c>
      <c r="AJ140" s="209">
        <v>0</v>
      </c>
      <c r="AK140" s="209">
        <v>0</v>
      </c>
      <c r="AL140" s="209">
        <v>0</v>
      </c>
      <c r="AM140" s="209">
        <v>0</v>
      </c>
      <c r="AN140" s="209">
        <v>0</v>
      </c>
      <c r="AO140" s="209">
        <v>0</v>
      </c>
      <c r="AP140" s="209">
        <v>0</v>
      </c>
      <c r="AQ140" s="209">
        <v>0</v>
      </c>
    </row>
    <row r="141" spans="1:43" x14ac:dyDescent="0.25">
      <c r="A141" s="118" t="s">
        <v>127</v>
      </c>
      <c r="B141" s="204"/>
      <c r="C141" s="204"/>
      <c r="D141" s="204"/>
      <c r="E141" s="210">
        <v>233</v>
      </c>
      <c r="F141" s="209">
        <v>19</v>
      </c>
      <c r="G141" s="209">
        <v>82</v>
      </c>
      <c r="H141" s="209">
        <v>57</v>
      </c>
      <c r="I141" s="209">
        <v>75</v>
      </c>
      <c r="J141" s="209">
        <v>141</v>
      </c>
      <c r="K141" s="209">
        <v>65</v>
      </c>
      <c r="L141" s="209">
        <v>27</v>
      </c>
      <c r="M141" s="209">
        <v>50</v>
      </c>
      <c r="N141" s="209">
        <v>30</v>
      </c>
      <c r="O141" s="209">
        <v>55</v>
      </c>
      <c r="P141" s="209">
        <v>28</v>
      </c>
      <c r="Q141" s="209">
        <v>70</v>
      </c>
      <c r="R141" s="209">
        <v>1</v>
      </c>
      <c r="S141" s="210">
        <v>0</v>
      </c>
      <c r="T141" s="209">
        <v>0</v>
      </c>
      <c r="U141" s="209">
        <v>0</v>
      </c>
      <c r="V141" s="209">
        <v>1</v>
      </c>
      <c r="W141" s="209">
        <v>0</v>
      </c>
      <c r="X141" s="209">
        <v>1</v>
      </c>
      <c r="Y141" s="209">
        <v>0</v>
      </c>
      <c r="Z141" s="209">
        <v>0</v>
      </c>
      <c r="AA141" s="209">
        <v>0</v>
      </c>
      <c r="AB141" s="209">
        <v>1</v>
      </c>
      <c r="AC141" s="209">
        <v>0</v>
      </c>
      <c r="AD141" s="209">
        <v>0</v>
      </c>
      <c r="AE141" s="209">
        <v>0</v>
      </c>
      <c r="AF141" s="209">
        <v>0</v>
      </c>
      <c r="AG141" s="209">
        <v>0</v>
      </c>
      <c r="AH141" s="209">
        <v>0</v>
      </c>
      <c r="AI141" s="209">
        <v>0</v>
      </c>
      <c r="AJ141" s="209">
        <v>0</v>
      </c>
      <c r="AK141" s="209">
        <v>0</v>
      </c>
      <c r="AL141" s="209">
        <v>0</v>
      </c>
      <c r="AM141" s="209">
        <v>0</v>
      </c>
      <c r="AN141" s="209">
        <v>0</v>
      </c>
      <c r="AO141" s="209">
        <v>0</v>
      </c>
      <c r="AP141" s="209">
        <v>0</v>
      </c>
      <c r="AQ141" s="209">
        <v>0</v>
      </c>
    </row>
    <row r="142" spans="1:43" x14ac:dyDescent="0.25">
      <c r="A142" s="90"/>
      <c r="B142" s="90"/>
      <c r="C142" s="90"/>
      <c r="D142" s="90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</row>
    <row r="143" spans="1:43" ht="105" customHeight="1" x14ac:dyDescent="0.25">
      <c r="A143" s="108" t="s">
        <v>101</v>
      </c>
      <c r="B143" s="181" t="s">
        <v>144</v>
      </c>
      <c r="C143" s="181" t="s">
        <v>145</v>
      </c>
      <c r="D143" s="181" t="s">
        <v>146</v>
      </c>
      <c r="E143" s="94" t="s">
        <v>48</v>
      </c>
      <c r="F143" s="94" t="s">
        <v>87</v>
      </c>
      <c r="G143" s="94" t="s">
        <v>55</v>
      </c>
      <c r="H143" s="94" t="s">
        <v>68</v>
      </c>
      <c r="I143" s="94" t="s">
        <v>69</v>
      </c>
      <c r="J143" s="94" t="s">
        <v>57</v>
      </c>
      <c r="K143" s="94" t="s">
        <v>56</v>
      </c>
      <c r="L143" s="94" t="s">
        <v>58</v>
      </c>
      <c r="M143" s="94" t="s">
        <v>59</v>
      </c>
      <c r="N143" s="94" t="s">
        <v>142</v>
      </c>
      <c r="O143" s="94" t="s">
        <v>60</v>
      </c>
      <c r="P143" s="94" t="s">
        <v>82</v>
      </c>
      <c r="Q143" s="94" t="s">
        <v>70</v>
      </c>
      <c r="R143" s="95" t="s">
        <v>48</v>
      </c>
      <c r="S143" s="95" t="s">
        <v>87</v>
      </c>
      <c r="T143" s="95" t="s">
        <v>55</v>
      </c>
      <c r="U143" s="95" t="s">
        <v>68</v>
      </c>
      <c r="V143" s="95" t="s">
        <v>69</v>
      </c>
      <c r="W143" s="95" t="s">
        <v>57</v>
      </c>
      <c r="X143" s="95" t="s">
        <v>56</v>
      </c>
      <c r="Y143" s="95" t="s">
        <v>58</v>
      </c>
      <c r="Z143" s="95" t="s">
        <v>59</v>
      </c>
      <c r="AA143" s="95" t="s">
        <v>142</v>
      </c>
      <c r="AB143" s="95" t="s">
        <v>60</v>
      </c>
      <c r="AC143" s="95" t="s">
        <v>82</v>
      </c>
      <c r="AD143" s="95" t="s">
        <v>70</v>
      </c>
      <c r="AE143" s="96" t="s">
        <v>48</v>
      </c>
      <c r="AF143" s="96" t="s">
        <v>87</v>
      </c>
      <c r="AG143" s="96" t="s">
        <v>55</v>
      </c>
      <c r="AH143" s="96" t="s">
        <v>68</v>
      </c>
      <c r="AI143" s="96" t="s">
        <v>69</v>
      </c>
      <c r="AJ143" s="96" t="s">
        <v>57</v>
      </c>
      <c r="AK143" s="96" t="s">
        <v>56</v>
      </c>
      <c r="AL143" s="96" t="s">
        <v>58</v>
      </c>
      <c r="AM143" s="96" t="s">
        <v>59</v>
      </c>
      <c r="AN143" s="96" t="s">
        <v>142</v>
      </c>
      <c r="AO143" s="96" t="s">
        <v>60</v>
      </c>
      <c r="AP143" s="96" t="s">
        <v>82</v>
      </c>
      <c r="AQ143" s="96" t="s">
        <v>70</v>
      </c>
    </row>
    <row r="144" spans="1:43" x14ac:dyDescent="0.25">
      <c r="A144" s="86"/>
      <c r="B144" s="86"/>
      <c r="C144" s="86"/>
      <c r="D144" s="86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</row>
    <row r="145" spans="1:43" x14ac:dyDescent="0.25">
      <c r="A145" s="118" t="s">
        <v>150</v>
      </c>
      <c r="B145" s="212"/>
      <c r="C145" s="212"/>
      <c r="D145" s="212"/>
      <c r="E145" s="205">
        <v>25</v>
      </c>
      <c r="F145" s="201">
        <v>25</v>
      </c>
      <c r="G145" s="201">
        <v>25</v>
      </c>
      <c r="H145" s="203">
        <v>25</v>
      </c>
      <c r="I145" s="203">
        <v>25</v>
      </c>
      <c r="J145" s="203">
        <v>25</v>
      </c>
      <c r="K145" s="203">
        <v>25</v>
      </c>
      <c r="L145" s="203">
        <v>25</v>
      </c>
      <c r="M145" s="203">
        <v>25</v>
      </c>
      <c r="N145" s="203">
        <v>25</v>
      </c>
      <c r="O145" s="203">
        <v>25</v>
      </c>
      <c r="P145" s="203">
        <v>25</v>
      </c>
      <c r="Q145" s="203">
        <v>25</v>
      </c>
      <c r="R145" s="201">
        <v>25</v>
      </c>
      <c r="S145" s="205">
        <v>25</v>
      </c>
      <c r="T145" s="203">
        <v>25</v>
      </c>
      <c r="U145" s="203">
        <v>25</v>
      </c>
      <c r="V145" s="203">
        <v>25</v>
      </c>
      <c r="W145" s="203">
        <v>25</v>
      </c>
      <c r="X145" s="203">
        <v>25</v>
      </c>
      <c r="Y145" s="203">
        <v>25</v>
      </c>
      <c r="Z145" s="203">
        <v>25</v>
      </c>
      <c r="AA145" s="203">
        <v>25</v>
      </c>
      <c r="AB145" s="203">
        <v>25</v>
      </c>
      <c r="AC145" s="203">
        <v>25</v>
      </c>
      <c r="AD145" s="203">
        <v>25</v>
      </c>
      <c r="AE145" s="201">
        <v>25</v>
      </c>
      <c r="AF145" s="203">
        <v>25</v>
      </c>
      <c r="AG145" s="203">
        <v>25</v>
      </c>
      <c r="AH145" s="203">
        <v>25</v>
      </c>
      <c r="AI145" s="203">
        <v>25</v>
      </c>
      <c r="AJ145" s="203">
        <v>25</v>
      </c>
      <c r="AK145" s="203">
        <v>25</v>
      </c>
      <c r="AL145" s="203">
        <v>25</v>
      </c>
      <c r="AM145" s="203">
        <v>25</v>
      </c>
      <c r="AN145" s="203">
        <v>25</v>
      </c>
      <c r="AO145" s="203">
        <v>25</v>
      </c>
      <c r="AP145" s="203">
        <v>25</v>
      </c>
      <c r="AQ145" s="203">
        <v>25</v>
      </c>
    </row>
    <row r="146" spans="1:43" x14ac:dyDescent="0.25">
      <c r="A146" s="118" t="s">
        <v>151</v>
      </c>
      <c r="B146" s="212"/>
      <c r="C146" s="212"/>
      <c r="D146" s="212"/>
      <c r="E146" s="205">
        <v>25</v>
      </c>
      <c r="F146" s="201">
        <v>25</v>
      </c>
      <c r="G146" s="201">
        <v>25</v>
      </c>
      <c r="H146" s="203">
        <v>25</v>
      </c>
      <c r="I146" s="203">
        <v>25</v>
      </c>
      <c r="J146" s="203">
        <v>25</v>
      </c>
      <c r="K146" s="203">
        <v>25</v>
      </c>
      <c r="L146" s="203">
        <v>25</v>
      </c>
      <c r="M146" s="203">
        <v>25</v>
      </c>
      <c r="N146" s="203">
        <v>25</v>
      </c>
      <c r="O146" s="203">
        <v>25</v>
      </c>
      <c r="P146" s="203">
        <v>25</v>
      </c>
      <c r="Q146" s="203">
        <v>25</v>
      </c>
      <c r="R146" s="201">
        <v>25</v>
      </c>
      <c r="S146" s="205">
        <v>25</v>
      </c>
      <c r="T146" s="203">
        <v>25</v>
      </c>
      <c r="U146" s="203">
        <v>25</v>
      </c>
      <c r="V146" s="203">
        <v>25</v>
      </c>
      <c r="W146" s="203">
        <v>25</v>
      </c>
      <c r="X146" s="203">
        <v>25</v>
      </c>
      <c r="Y146" s="203">
        <v>25</v>
      </c>
      <c r="Z146" s="203">
        <v>25</v>
      </c>
      <c r="AA146" s="203">
        <v>25</v>
      </c>
      <c r="AB146" s="203">
        <v>25</v>
      </c>
      <c r="AC146" s="203">
        <v>25</v>
      </c>
      <c r="AD146" s="203">
        <v>25</v>
      </c>
      <c r="AE146" s="201">
        <v>25</v>
      </c>
      <c r="AF146" s="203">
        <v>25</v>
      </c>
      <c r="AG146" s="203">
        <v>25</v>
      </c>
      <c r="AH146" s="203">
        <v>25</v>
      </c>
      <c r="AI146" s="203">
        <v>25</v>
      </c>
      <c r="AJ146" s="203">
        <v>25</v>
      </c>
      <c r="AK146" s="203">
        <v>25</v>
      </c>
      <c r="AL146" s="203">
        <v>25</v>
      </c>
      <c r="AM146" s="203">
        <v>25</v>
      </c>
      <c r="AN146" s="203">
        <v>25</v>
      </c>
      <c r="AO146" s="203">
        <v>25</v>
      </c>
      <c r="AP146" s="203">
        <v>25</v>
      </c>
      <c r="AQ146" s="203">
        <v>25</v>
      </c>
    </row>
    <row r="147" spans="1:43" x14ac:dyDescent="0.25">
      <c r="A147" s="118" t="s">
        <v>152</v>
      </c>
      <c r="B147" s="204"/>
      <c r="C147" s="204"/>
      <c r="D147" s="204"/>
      <c r="E147" s="205">
        <v>25</v>
      </c>
      <c r="F147" s="201">
        <v>25</v>
      </c>
      <c r="G147" s="201">
        <v>25</v>
      </c>
      <c r="H147" s="203">
        <v>25</v>
      </c>
      <c r="I147" s="203">
        <v>25</v>
      </c>
      <c r="J147" s="203">
        <v>25</v>
      </c>
      <c r="K147" s="203">
        <v>25</v>
      </c>
      <c r="L147" s="203">
        <v>25</v>
      </c>
      <c r="M147" s="203">
        <v>25</v>
      </c>
      <c r="N147" s="203">
        <v>25</v>
      </c>
      <c r="O147" s="203">
        <v>25</v>
      </c>
      <c r="P147" s="203">
        <v>25</v>
      </c>
      <c r="Q147" s="203">
        <v>25</v>
      </c>
      <c r="R147" s="201">
        <v>25</v>
      </c>
      <c r="S147" s="205">
        <v>25</v>
      </c>
      <c r="T147" s="203">
        <v>25</v>
      </c>
      <c r="U147" s="203">
        <v>25</v>
      </c>
      <c r="V147" s="203">
        <v>25</v>
      </c>
      <c r="W147" s="203">
        <v>25</v>
      </c>
      <c r="X147" s="203">
        <v>25</v>
      </c>
      <c r="Y147" s="203">
        <v>25</v>
      </c>
      <c r="Z147" s="203">
        <v>25</v>
      </c>
      <c r="AA147" s="203">
        <v>25</v>
      </c>
      <c r="AB147" s="203">
        <v>25</v>
      </c>
      <c r="AC147" s="203">
        <v>25</v>
      </c>
      <c r="AD147" s="203">
        <v>25</v>
      </c>
      <c r="AE147" s="201">
        <v>25</v>
      </c>
      <c r="AF147" s="203" t="s">
        <v>143</v>
      </c>
      <c r="AG147" s="203">
        <v>25</v>
      </c>
      <c r="AH147" s="203">
        <v>25</v>
      </c>
      <c r="AI147" s="203">
        <v>25</v>
      </c>
      <c r="AJ147" s="203">
        <v>25</v>
      </c>
      <c r="AK147" s="203">
        <v>25</v>
      </c>
      <c r="AL147" s="203">
        <v>25</v>
      </c>
      <c r="AM147" s="203">
        <v>25</v>
      </c>
      <c r="AN147" s="203">
        <v>25</v>
      </c>
      <c r="AO147" s="203">
        <v>25</v>
      </c>
      <c r="AP147" s="203">
        <v>25</v>
      </c>
      <c r="AQ147" s="203">
        <v>25</v>
      </c>
    </row>
    <row r="148" spans="1:43" x14ac:dyDescent="0.25">
      <c r="A148" s="118" t="s">
        <v>185</v>
      </c>
      <c r="B148" s="204"/>
      <c r="C148" s="204"/>
      <c r="D148" s="204"/>
      <c r="E148" s="205">
        <v>25</v>
      </c>
      <c r="F148" s="201">
        <v>25</v>
      </c>
      <c r="G148" s="201">
        <v>25</v>
      </c>
      <c r="H148" s="203">
        <v>25</v>
      </c>
      <c r="I148" s="203">
        <v>25</v>
      </c>
      <c r="J148" s="203">
        <v>25</v>
      </c>
      <c r="K148" s="203">
        <v>25</v>
      </c>
      <c r="L148" s="203">
        <v>25</v>
      </c>
      <c r="M148" s="203">
        <v>25</v>
      </c>
      <c r="N148" s="203">
        <v>25</v>
      </c>
      <c r="O148" s="203">
        <v>25</v>
      </c>
      <c r="P148" s="203">
        <v>25</v>
      </c>
      <c r="Q148" s="203">
        <v>25</v>
      </c>
      <c r="R148" s="201">
        <v>25</v>
      </c>
      <c r="S148" s="205">
        <v>25</v>
      </c>
      <c r="T148" s="203">
        <v>25</v>
      </c>
      <c r="U148" s="203">
        <v>25</v>
      </c>
      <c r="V148" s="203">
        <v>25</v>
      </c>
      <c r="W148" s="203">
        <v>25</v>
      </c>
      <c r="X148" s="203">
        <v>25</v>
      </c>
      <c r="Y148" s="203">
        <v>25</v>
      </c>
      <c r="Z148" s="203">
        <v>25</v>
      </c>
      <c r="AA148" s="203">
        <v>25</v>
      </c>
      <c r="AB148" s="203">
        <v>25</v>
      </c>
      <c r="AC148" s="203">
        <v>25</v>
      </c>
      <c r="AD148" s="203">
        <v>25</v>
      </c>
      <c r="AE148" s="201">
        <v>25</v>
      </c>
      <c r="AF148" s="203" t="s">
        <v>143</v>
      </c>
      <c r="AG148" s="203">
        <v>25</v>
      </c>
      <c r="AH148" s="203">
        <v>25</v>
      </c>
      <c r="AI148" s="203">
        <v>25</v>
      </c>
      <c r="AJ148" s="203">
        <v>25</v>
      </c>
      <c r="AK148" s="203">
        <v>25</v>
      </c>
      <c r="AL148" s="203">
        <v>25</v>
      </c>
      <c r="AM148" s="203">
        <v>25</v>
      </c>
      <c r="AN148" s="203">
        <v>25</v>
      </c>
      <c r="AO148" s="203">
        <v>25</v>
      </c>
      <c r="AP148" s="203">
        <v>25</v>
      </c>
      <c r="AQ148" s="203">
        <v>25</v>
      </c>
    </row>
    <row r="149" spans="1:43" x14ac:dyDescent="0.25">
      <c r="A149" s="118" t="s">
        <v>153</v>
      </c>
      <c r="B149" s="204"/>
      <c r="C149" s="204"/>
      <c r="D149" s="204"/>
      <c r="E149" s="205">
        <v>25</v>
      </c>
      <c r="F149" s="201">
        <v>25</v>
      </c>
      <c r="G149" s="201">
        <v>25</v>
      </c>
      <c r="H149" s="203">
        <v>25</v>
      </c>
      <c r="I149" s="203">
        <v>25</v>
      </c>
      <c r="J149" s="203">
        <v>25</v>
      </c>
      <c r="K149" s="203">
        <v>25</v>
      </c>
      <c r="L149" s="203">
        <v>25</v>
      </c>
      <c r="M149" s="203">
        <v>25</v>
      </c>
      <c r="N149" s="203">
        <v>25</v>
      </c>
      <c r="O149" s="203">
        <v>25</v>
      </c>
      <c r="P149" s="203">
        <v>25</v>
      </c>
      <c r="Q149" s="203">
        <v>25</v>
      </c>
      <c r="R149" s="201">
        <v>25</v>
      </c>
      <c r="S149" s="205">
        <v>25</v>
      </c>
      <c r="T149" s="203">
        <v>25</v>
      </c>
      <c r="U149" s="203">
        <v>25</v>
      </c>
      <c r="V149" s="203">
        <v>25</v>
      </c>
      <c r="W149" s="203">
        <v>25</v>
      </c>
      <c r="X149" s="203">
        <v>25</v>
      </c>
      <c r="Y149" s="203">
        <v>25</v>
      </c>
      <c r="Z149" s="203">
        <v>25</v>
      </c>
      <c r="AA149" s="203">
        <v>25</v>
      </c>
      <c r="AB149" s="203">
        <v>25</v>
      </c>
      <c r="AC149" s="203">
        <v>25</v>
      </c>
      <c r="AD149" s="203">
        <v>25</v>
      </c>
      <c r="AE149" s="201">
        <v>25</v>
      </c>
      <c r="AF149" s="203" t="s">
        <v>143</v>
      </c>
      <c r="AG149" s="203">
        <v>25</v>
      </c>
      <c r="AH149" s="203">
        <v>25</v>
      </c>
      <c r="AI149" s="203">
        <v>25</v>
      </c>
      <c r="AJ149" s="203">
        <v>25</v>
      </c>
      <c r="AK149" s="203">
        <v>25</v>
      </c>
      <c r="AL149" s="203">
        <v>25</v>
      </c>
      <c r="AM149" s="203">
        <v>25</v>
      </c>
      <c r="AN149" s="203">
        <v>25</v>
      </c>
      <c r="AO149" s="203">
        <v>25</v>
      </c>
      <c r="AP149" s="203">
        <v>25</v>
      </c>
      <c r="AQ149" s="203">
        <v>25</v>
      </c>
    </row>
    <row r="150" spans="1:43" x14ac:dyDescent="0.25">
      <c r="A150" s="118" t="s">
        <v>154</v>
      </c>
      <c r="B150" s="212"/>
      <c r="C150" s="212"/>
      <c r="D150" s="212"/>
      <c r="E150" s="205">
        <v>25</v>
      </c>
      <c r="F150" s="201">
        <v>25</v>
      </c>
      <c r="G150" s="201">
        <v>25</v>
      </c>
      <c r="H150" s="203">
        <v>25</v>
      </c>
      <c r="I150" s="203">
        <v>25</v>
      </c>
      <c r="J150" s="203">
        <v>25</v>
      </c>
      <c r="K150" s="203">
        <v>25</v>
      </c>
      <c r="L150" s="203">
        <v>25</v>
      </c>
      <c r="M150" s="203">
        <v>25</v>
      </c>
      <c r="N150" s="203">
        <v>25</v>
      </c>
      <c r="O150" s="203">
        <v>25</v>
      </c>
      <c r="P150" s="203">
        <v>25</v>
      </c>
      <c r="Q150" s="203">
        <v>25</v>
      </c>
      <c r="R150" s="201">
        <v>25</v>
      </c>
      <c r="S150" s="205">
        <v>25</v>
      </c>
      <c r="T150" s="203">
        <v>25</v>
      </c>
      <c r="U150" s="203">
        <v>25</v>
      </c>
      <c r="V150" s="203">
        <v>25</v>
      </c>
      <c r="W150" s="203">
        <v>25</v>
      </c>
      <c r="X150" s="203">
        <v>25</v>
      </c>
      <c r="Y150" s="203">
        <v>25</v>
      </c>
      <c r="Z150" s="203">
        <v>25</v>
      </c>
      <c r="AA150" s="203">
        <v>25</v>
      </c>
      <c r="AB150" s="203">
        <v>25</v>
      </c>
      <c r="AC150" s="203">
        <v>25</v>
      </c>
      <c r="AD150" s="203">
        <v>25</v>
      </c>
      <c r="AE150" s="201">
        <v>25</v>
      </c>
      <c r="AF150" s="203">
        <v>25</v>
      </c>
      <c r="AG150" s="203">
        <v>25</v>
      </c>
      <c r="AH150" s="203">
        <v>25</v>
      </c>
      <c r="AI150" s="203">
        <v>25</v>
      </c>
      <c r="AJ150" s="203">
        <v>25</v>
      </c>
      <c r="AK150" s="203">
        <v>25</v>
      </c>
      <c r="AL150" s="203">
        <v>25</v>
      </c>
      <c r="AM150" s="203">
        <v>25</v>
      </c>
      <c r="AN150" s="203">
        <v>25</v>
      </c>
      <c r="AO150" s="203">
        <v>25</v>
      </c>
      <c r="AP150" s="203">
        <v>25</v>
      </c>
      <c r="AQ150" s="203">
        <v>25</v>
      </c>
    </row>
    <row r="151" spans="1:43" x14ac:dyDescent="0.25">
      <c r="A151" s="118" t="s">
        <v>155</v>
      </c>
      <c r="B151" s="212"/>
      <c r="C151" s="212"/>
      <c r="D151" s="212"/>
      <c r="E151" s="205">
        <v>25</v>
      </c>
      <c r="F151" s="201" t="s">
        <v>143</v>
      </c>
      <c r="G151" s="201">
        <v>25</v>
      </c>
      <c r="H151" s="203">
        <v>25</v>
      </c>
      <c r="I151" s="203">
        <v>25</v>
      </c>
      <c r="J151" s="203">
        <v>25</v>
      </c>
      <c r="K151" s="203">
        <v>25</v>
      </c>
      <c r="L151" s="203">
        <v>25</v>
      </c>
      <c r="M151" s="203">
        <v>25</v>
      </c>
      <c r="N151" s="203">
        <v>25</v>
      </c>
      <c r="O151" s="203">
        <v>25</v>
      </c>
      <c r="P151" s="203">
        <v>25</v>
      </c>
      <c r="Q151" s="203">
        <v>25</v>
      </c>
      <c r="R151" s="201" t="s">
        <v>143</v>
      </c>
      <c r="S151" s="205">
        <v>25</v>
      </c>
      <c r="T151" s="203">
        <v>25</v>
      </c>
      <c r="U151" s="203">
        <v>25</v>
      </c>
      <c r="V151" s="203">
        <v>25</v>
      </c>
      <c r="W151" s="203">
        <v>25</v>
      </c>
      <c r="X151" s="203">
        <v>25</v>
      </c>
      <c r="Y151" s="203">
        <v>25</v>
      </c>
      <c r="Z151" s="203">
        <v>25</v>
      </c>
      <c r="AA151" s="203">
        <v>25</v>
      </c>
      <c r="AB151" s="203">
        <v>25</v>
      </c>
      <c r="AC151" s="203">
        <v>25</v>
      </c>
      <c r="AD151" s="203">
        <v>25</v>
      </c>
      <c r="AE151" s="201">
        <v>25</v>
      </c>
      <c r="AF151" s="203" t="s">
        <v>143</v>
      </c>
      <c r="AG151" s="203">
        <v>25</v>
      </c>
      <c r="AH151" s="203">
        <v>25</v>
      </c>
      <c r="AI151" s="203">
        <v>25</v>
      </c>
      <c r="AJ151" s="203">
        <v>25</v>
      </c>
      <c r="AK151" s="203">
        <v>25</v>
      </c>
      <c r="AL151" s="203">
        <v>25</v>
      </c>
      <c r="AM151" s="203">
        <v>25</v>
      </c>
      <c r="AN151" s="203">
        <v>25</v>
      </c>
      <c r="AO151" s="203">
        <v>25</v>
      </c>
      <c r="AP151" s="203">
        <v>25</v>
      </c>
      <c r="AQ151" s="203">
        <v>25</v>
      </c>
    </row>
    <row r="152" spans="1:43" x14ac:dyDescent="0.25">
      <c r="A152" s="118" t="s">
        <v>156</v>
      </c>
      <c r="B152" s="212"/>
      <c r="C152" s="212"/>
      <c r="D152" s="212"/>
      <c r="E152" s="205">
        <v>25</v>
      </c>
      <c r="F152" s="201">
        <v>25</v>
      </c>
      <c r="G152" s="201">
        <v>25</v>
      </c>
      <c r="H152" s="203">
        <v>25</v>
      </c>
      <c r="I152" s="203">
        <v>25</v>
      </c>
      <c r="J152" s="203">
        <v>25</v>
      </c>
      <c r="K152" s="203">
        <v>25</v>
      </c>
      <c r="L152" s="203">
        <v>25</v>
      </c>
      <c r="M152" s="203">
        <v>25</v>
      </c>
      <c r="N152" s="203">
        <v>25</v>
      </c>
      <c r="O152" s="203">
        <v>25</v>
      </c>
      <c r="P152" s="203">
        <v>25</v>
      </c>
      <c r="Q152" s="203">
        <v>25</v>
      </c>
      <c r="R152" s="201" t="s">
        <v>143</v>
      </c>
      <c r="S152" s="205" t="s">
        <v>143</v>
      </c>
      <c r="T152" s="203" t="s">
        <v>143</v>
      </c>
      <c r="U152" s="203" t="s">
        <v>143</v>
      </c>
      <c r="V152" s="203" t="s">
        <v>143</v>
      </c>
      <c r="W152" s="203" t="s">
        <v>143</v>
      </c>
      <c r="X152" s="203" t="s">
        <v>143</v>
      </c>
      <c r="Y152" s="203" t="s">
        <v>143</v>
      </c>
      <c r="Z152" s="203" t="s">
        <v>143</v>
      </c>
      <c r="AA152" s="203" t="s">
        <v>143</v>
      </c>
      <c r="AB152" s="203" t="s">
        <v>143</v>
      </c>
      <c r="AC152" s="203" t="s">
        <v>143</v>
      </c>
      <c r="AD152" s="203" t="s">
        <v>143</v>
      </c>
      <c r="AE152" s="201" t="s">
        <v>143</v>
      </c>
      <c r="AF152" s="203" t="s">
        <v>143</v>
      </c>
      <c r="AG152" s="203" t="s">
        <v>143</v>
      </c>
      <c r="AH152" s="203" t="s">
        <v>143</v>
      </c>
      <c r="AI152" s="203" t="s">
        <v>143</v>
      </c>
      <c r="AJ152" s="203" t="s">
        <v>143</v>
      </c>
      <c r="AK152" s="203" t="s">
        <v>143</v>
      </c>
      <c r="AL152" s="203" t="s">
        <v>143</v>
      </c>
      <c r="AM152" s="203" t="s">
        <v>143</v>
      </c>
      <c r="AN152" s="203" t="s">
        <v>143</v>
      </c>
      <c r="AO152" s="203" t="s">
        <v>143</v>
      </c>
      <c r="AP152" s="203" t="s">
        <v>143</v>
      </c>
      <c r="AQ152" s="203" t="s">
        <v>143</v>
      </c>
    </row>
    <row r="153" spans="1:43" x14ac:dyDescent="0.25">
      <c r="A153" s="118" t="s">
        <v>183</v>
      </c>
      <c r="B153" s="212"/>
      <c r="C153" s="212"/>
      <c r="D153" s="212"/>
      <c r="E153" s="205">
        <v>25</v>
      </c>
      <c r="F153" s="201">
        <v>25</v>
      </c>
      <c r="G153" s="201">
        <v>25</v>
      </c>
      <c r="H153" s="203">
        <v>25</v>
      </c>
      <c r="I153" s="203">
        <v>25</v>
      </c>
      <c r="J153" s="203">
        <v>25</v>
      </c>
      <c r="K153" s="203">
        <v>25</v>
      </c>
      <c r="L153" s="203">
        <v>25</v>
      </c>
      <c r="M153" s="203">
        <v>25</v>
      </c>
      <c r="N153" s="203">
        <v>25</v>
      </c>
      <c r="O153" s="203">
        <v>25</v>
      </c>
      <c r="P153" s="203">
        <v>25</v>
      </c>
      <c r="Q153" s="203">
        <v>25</v>
      </c>
      <c r="R153" s="201">
        <v>25</v>
      </c>
      <c r="S153" s="205">
        <v>25</v>
      </c>
      <c r="T153" s="203">
        <v>25</v>
      </c>
      <c r="U153" s="203">
        <v>25</v>
      </c>
      <c r="V153" s="203">
        <v>25</v>
      </c>
      <c r="W153" s="203">
        <v>25</v>
      </c>
      <c r="X153" s="203">
        <v>25</v>
      </c>
      <c r="Y153" s="203">
        <v>25</v>
      </c>
      <c r="Z153" s="203">
        <v>25</v>
      </c>
      <c r="AA153" s="203">
        <v>25</v>
      </c>
      <c r="AB153" s="203">
        <v>25</v>
      </c>
      <c r="AC153" s="203">
        <v>25</v>
      </c>
      <c r="AD153" s="203">
        <v>25</v>
      </c>
      <c r="AE153" s="201">
        <v>25</v>
      </c>
      <c r="AF153" s="203">
        <v>25</v>
      </c>
      <c r="AG153" s="203">
        <v>25</v>
      </c>
      <c r="AH153" s="203">
        <v>25</v>
      </c>
      <c r="AI153" s="203">
        <v>25</v>
      </c>
      <c r="AJ153" s="203">
        <v>25</v>
      </c>
      <c r="AK153" s="203">
        <v>25</v>
      </c>
      <c r="AL153" s="203">
        <v>25</v>
      </c>
      <c r="AM153" s="203">
        <v>25</v>
      </c>
      <c r="AN153" s="203">
        <v>25</v>
      </c>
      <c r="AO153" s="203">
        <v>25</v>
      </c>
      <c r="AP153" s="203">
        <v>25</v>
      </c>
      <c r="AQ153" s="203">
        <v>25</v>
      </c>
    </row>
    <row r="154" spans="1:43" x14ac:dyDescent="0.25">
      <c r="A154" s="118" t="s">
        <v>73</v>
      </c>
      <c r="B154" s="212"/>
      <c r="C154" s="212"/>
      <c r="D154" s="212"/>
      <c r="E154" s="205">
        <v>25</v>
      </c>
      <c r="F154" s="201">
        <v>25</v>
      </c>
      <c r="G154" s="201">
        <v>25</v>
      </c>
      <c r="H154" s="203">
        <v>25</v>
      </c>
      <c r="I154" s="203">
        <v>25</v>
      </c>
      <c r="J154" s="203">
        <v>25</v>
      </c>
      <c r="K154" s="203">
        <v>25</v>
      </c>
      <c r="L154" s="203">
        <v>25</v>
      </c>
      <c r="M154" s="203">
        <v>25</v>
      </c>
      <c r="N154" s="203">
        <v>25</v>
      </c>
      <c r="O154" s="203">
        <v>25</v>
      </c>
      <c r="P154" s="203">
        <v>25</v>
      </c>
      <c r="Q154" s="203">
        <v>25</v>
      </c>
      <c r="R154" s="201">
        <v>25</v>
      </c>
      <c r="S154" s="205">
        <v>25</v>
      </c>
      <c r="T154" s="203">
        <v>25</v>
      </c>
      <c r="U154" s="203">
        <v>25</v>
      </c>
      <c r="V154" s="203">
        <v>25</v>
      </c>
      <c r="W154" s="203">
        <v>25</v>
      </c>
      <c r="X154" s="203">
        <v>25</v>
      </c>
      <c r="Y154" s="203">
        <v>25</v>
      </c>
      <c r="Z154" s="203">
        <v>25</v>
      </c>
      <c r="AA154" s="203">
        <v>25</v>
      </c>
      <c r="AB154" s="203">
        <v>25</v>
      </c>
      <c r="AC154" s="203">
        <v>25</v>
      </c>
      <c r="AD154" s="203">
        <v>25</v>
      </c>
      <c r="AE154" s="201">
        <v>25</v>
      </c>
      <c r="AF154" s="203">
        <v>25</v>
      </c>
      <c r="AG154" s="203">
        <v>25</v>
      </c>
      <c r="AH154" s="203">
        <v>25</v>
      </c>
      <c r="AI154" s="203">
        <v>25</v>
      </c>
      <c r="AJ154" s="203">
        <v>25</v>
      </c>
      <c r="AK154" s="203">
        <v>25</v>
      </c>
      <c r="AL154" s="203">
        <v>25</v>
      </c>
      <c r="AM154" s="203">
        <v>25</v>
      </c>
      <c r="AN154" s="203">
        <v>25</v>
      </c>
      <c r="AO154" s="203">
        <v>25</v>
      </c>
      <c r="AP154" s="203">
        <v>25</v>
      </c>
      <c r="AQ154" s="203">
        <v>25</v>
      </c>
    </row>
    <row r="155" spans="1:43" x14ac:dyDescent="0.25">
      <c r="A155" s="118" t="s">
        <v>157</v>
      </c>
      <c r="B155" s="212"/>
      <c r="C155" s="212"/>
      <c r="D155" s="212"/>
      <c r="E155" s="205">
        <v>25</v>
      </c>
      <c r="F155" s="201">
        <v>25</v>
      </c>
      <c r="G155" s="201">
        <v>25</v>
      </c>
      <c r="H155" s="203">
        <v>25</v>
      </c>
      <c r="I155" s="203">
        <v>25</v>
      </c>
      <c r="J155" s="203">
        <v>25</v>
      </c>
      <c r="K155" s="203">
        <v>25</v>
      </c>
      <c r="L155" s="203">
        <v>25</v>
      </c>
      <c r="M155" s="203">
        <v>25</v>
      </c>
      <c r="N155" s="203">
        <v>25</v>
      </c>
      <c r="O155" s="203">
        <v>25</v>
      </c>
      <c r="P155" s="203">
        <v>25</v>
      </c>
      <c r="Q155" s="203">
        <v>25</v>
      </c>
      <c r="R155" s="201">
        <v>25</v>
      </c>
      <c r="S155" s="205">
        <v>25</v>
      </c>
      <c r="T155" s="203">
        <v>25</v>
      </c>
      <c r="U155" s="203">
        <v>25</v>
      </c>
      <c r="V155" s="203">
        <v>25</v>
      </c>
      <c r="W155" s="203">
        <v>25</v>
      </c>
      <c r="X155" s="203">
        <v>25</v>
      </c>
      <c r="Y155" s="203">
        <v>25</v>
      </c>
      <c r="Z155" s="203">
        <v>25</v>
      </c>
      <c r="AA155" s="203">
        <v>25</v>
      </c>
      <c r="AB155" s="203">
        <v>25</v>
      </c>
      <c r="AC155" s="203">
        <v>25</v>
      </c>
      <c r="AD155" s="203">
        <v>25</v>
      </c>
      <c r="AE155" s="201">
        <v>25</v>
      </c>
      <c r="AF155" s="203">
        <v>25</v>
      </c>
      <c r="AG155" s="203">
        <v>25</v>
      </c>
      <c r="AH155" s="203">
        <v>25</v>
      </c>
      <c r="AI155" s="203">
        <v>25</v>
      </c>
      <c r="AJ155" s="203">
        <v>25</v>
      </c>
      <c r="AK155" s="203">
        <v>25</v>
      </c>
      <c r="AL155" s="203">
        <v>25</v>
      </c>
      <c r="AM155" s="203">
        <v>25</v>
      </c>
      <c r="AN155" s="203">
        <v>25</v>
      </c>
      <c r="AO155" s="203">
        <v>25</v>
      </c>
      <c r="AP155" s="203">
        <v>25</v>
      </c>
      <c r="AQ155" s="203">
        <v>25</v>
      </c>
    </row>
    <row r="156" spans="1:43" x14ac:dyDescent="0.25">
      <c r="A156" s="118" t="s">
        <v>74</v>
      </c>
      <c r="B156" s="212"/>
      <c r="C156" s="212"/>
      <c r="D156" s="212"/>
      <c r="E156" s="205">
        <v>25</v>
      </c>
      <c r="F156" s="201">
        <v>25</v>
      </c>
      <c r="G156" s="201">
        <v>25</v>
      </c>
      <c r="H156" s="203">
        <v>25</v>
      </c>
      <c r="I156" s="203">
        <v>25</v>
      </c>
      <c r="J156" s="203">
        <v>25</v>
      </c>
      <c r="K156" s="203">
        <v>25</v>
      </c>
      <c r="L156" s="203">
        <v>25</v>
      </c>
      <c r="M156" s="203">
        <v>25</v>
      </c>
      <c r="N156" s="203">
        <v>25</v>
      </c>
      <c r="O156" s="203">
        <v>25</v>
      </c>
      <c r="P156" s="203">
        <v>25</v>
      </c>
      <c r="Q156" s="203">
        <v>25</v>
      </c>
      <c r="R156" s="201">
        <v>25</v>
      </c>
      <c r="S156" s="205">
        <v>25</v>
      </c>
      <c r="T156" s="203">
        <v>25</v>
      </c>
      <c r="U156" s="203">
        <v>25</v>
      </c>
      <c r="V156" s="203">
        <v>25</v>
      </c>
      <c r="W156" s="203">
        <v>25</v>
      </c>
      <c r="X156" s="203">
        <v>25</v>
      </c>
      <c r="Y156" s="203">
        <v>25</v>
      </c>
      <c r="Z156" s="203">
        <v>25</v>
      </c>
      <c r="AA156" s="203">
        <v>25</v>
      </c>
      <c r="AB156" s="203">
        <v>25</v>
      </c>
      <c r="AC156" s="203">
        <v>25</v>
      </c>
      <c r="AD156" s="203">
        <v>25</v>
      </c>
      <c r="AE156" s="201">
        <v>25</v>
      </c>
      <c r="AF156" s="203" t="s">
        <v>143</v>
      </c>
      <c r="AG156" s="203">
        <v>25</v>
      </c>
      <c r="AH156" s="203">
        <v>25</v>
      </c>
      <c r="AI156" s="203">
        <v>25</v>
      </c>
      <c r="AJ156" s="203">
        <v>25</v>
      </c>
      <c r="AK156" s="203">
        <v>25</v>
      </c>
      <c r="AL156" s="203">
        <v>25</v>
      </c>
      <c r="AM156" s="203">
        <v>25</v>
      </c>
      <c r="AN156" s="203">
        <v>25</v>
      </c>
      <c r="AO156" s="203">
        <v>25</v>
      </c>
      <c r="AP156" s="203">
        <v>25</v>
      </c>
      <c r="AQ156" s="203">
        <v>25</v>
      </c>
    </row>
    <row r="157" spans="1:43" x14ac:dyDescent="0.25">
      <c r="A157" s="118" t="s">
        <v>158</v>
      </c>
      <c r="B157" s="212"/>
      <c r="C157" s="212"/>
      <c r="D157" s="212"/>
      <c r="E157" s="205">
        <v>25</v>
      </c>
      <c r="F157" s="201">
        <v>25</v>
      </c>
      <c r="G157" s="201">
        <v>25</v>
      </c>
      <c r="H157" s="203">
        <v>25</v>
      </c>
      <c r="I157" s="203">
        <v>25</v>
      </c>
      <c r="J157" s="203">
        <v>25</v>
      </c>
      <c r="K157" s="203">
        <v>25</v>
      </c>
      <c r="L157" s="203">
        <v>25</v>
      </c>
      <c r="M157" s="203">
        <v>25</v>
      </c>
      <c r="N157" s="203">
        <v>25</v>
      </c>
      <c r="O157" s="203">
        <v>25</v>
      </c>
      <c r="P157" s="203">
        <v>25</v>
      </c>
      <c r="Q157" s="203">
        <v>25</v>
      </c>
      <c r="R157" s="201" t="s">
        <v>143</v>
      </c>
      <c r="S157" s="205" t="s">
        <v>143</v>
      </c>
      <c r="T157" s="203" t="s">
        <v>143</v>
      </c>
      <c r="U157" s="203" t="s">
        <v>143</v>
      </c>
      <c r="V157" s="203" t="s">
        <v>143</v>
      </c>
      <c r="W157" s="203" t="s">
        <v>143</v>
      </c>
      <c r="X157" s="203" t="s">
        <v>143</v>
      </c>
      <c r="Y157" s="203" t="s">
        <v>143</v>
      </c>
      <c r="Z157" s="203" t="s">
        <v>143</v>
      </c>
      <c r="AA157" s="203" t="s">
        <v>143</v>
      </c>
      <c r="AB157" s="203" t="s">
        <v>143</v>
      </c>
      <c r="AC157" s="203" t="s">
        <v>143</v>
      </c>
      <c r="AD157" s="203" t="s">
        <v>143</v>
      </c>
      <c r="AE157" s="201" t="s">
        <v>143</v>
      </c>
      <c r="AF157" s="203" t="s">
        <v>143</v>
      </c>
      <c r="AG157" s="203" t="s">
        <v>143</v>
      </c>
      <c r="AH157" s="203" t="s">
        <v>143</v>
      </c>
      <c r="AI157" s="203" t="s">
        <v>143</v>
      </c>
      <c r="AJ157" s="203" t="s">
        <v>143</v>
      </c>
      <c r="AK157" s="203" t="s">
        <v>143</v>
      </c>
      <c r="AL157" s="203" t="s">
        <v>143</v>
      </c>
      <c r="AM157" s="203" t="s">
        <v>143</v>
      </c>
      <c r="AN157" s="203" t="s">
        <v>143</v>
      </c>
      <c r="AO157" s="203" t="s">
        <v>143</v>
      </c>
      <c r="AP157" s="203" t="s">
        <v>143</v>
      </c>
      <c r="AQ157" s="203" t="s">
        <v>143</v>
      </c>
    </row>
    <row r="158" spans="1:43" x14ac:dyDescent="0.25">
      <c r="A158" s="118" t="s">
        <v>125</v>
      </c>
      <c r="B158" s="212"/>
      <c r="C158" s="212"/>
      <c r="D158" s="212"/>
      <c r="E158" s="205">
        <v>25</v>
      </c>
      <c r="F158" s="201">
        <v>25</v>
      </c>
      <c r="G158" s="201">
        <v>25</v>
      </c>
      <c r="H158" s="203">
        <v>25</v>
      </c>
      <c r="I158" s="203">
        <v>25</v>
      </c>
      <c r="J158" s="203">
        <v>25</v>
      </c>
      <c r="K158" s="203">
        <v>25</v>
      </c>
      <c r="L158" s="203">
        <v>25</v>
      </c>
      <c r="M158" s="203">
        <v>25</v>
      </c>
      <c r="N158" s="203">
        <v>25</v>
      </c>
      <c r="O158" s="203">
        <v>25</v>
      </c>
      <c r="P158" s="203">
        <v>25</v>
      </c>
      <c r="Q158" s="203">
        <v>25</v>
      </c>
      <c r="R158" s="201" t="s">
        <v>143</v>
      </c>
      <c r="S158" s="205" t="s">
        <v>143</v>
      </c>
      <c r="T158" s="203" t="s">
        <v>143</v>
      </c>
      <c r="U158" s="203" t="s">
        <v>143</v>
      </c>
      <c r="V158" s="203" t="s">
        <v>143</v>
      </c>
      <c r="W158" s="203" t="s">
        <v>143</v>
      </c>
      <c r="X158" s="203" t="s">
        <v>143</v>
      </c>
      <c r="Y158" s="203" t="s">
        <v>143</v>
      </c>
      <c r="Z158" s="203" t="s">
        <v>143</v>
      </c>
      <c r="AA158" s="203" t="s">
        <v>143</v>
      </c>
      <c r="AB158" s="203" t="s">
        <v>143</v>
      </c>
      <c r="AC158" s="203" t="s">
        <v>143</v>
      </c>
      <c r="AD158" s="203" t="s">
        <v>143</v>
      </c>
      <c r="AE158" s="201" t="s">
        <v>143</v>
      </c>
      <c r="AF158" s="203" t="s">
        <v>143</v>
      </c>
      <c r="AG158" s="203" t="s">
        <v>143</v>
      </c>
      <c r="AH158" s="203" t="s">
        <v>143</v>
      </c>
      <c r="AI158" s="203" t="s">
        <v>143</v>
      </c>
      <c r="AJ158" s="203" t="s">
        <v>143</v>
      </c>
      <c r="AK158" s="203" t="s">
        <v>143</v>
      </c>
      <c r="AL158" s="203" t="s">
        <v>143</v>
      </c>
      <c r="AM158" s="203" t="s">
        <v>143</v>
      </c>
      <c r="AN158" s="203" t="s">
        <v>143</v>
      </c>
      <c r="AO158" s="203" t="s">
        <v>143</v>
      </c>
      <c r="AP158" s="203" t="s">
        <v>143</v>
      </c>
      <c r="AQ158" s="203" t="s">
        <v>143</v>
      </c>
    </row>
    <row r="159" spans="1:43" x14ac:dyDescent="0.25">
      <c r="A159" s="118" t="s">
        <v>190</v>
      </c>
      <c r="B159" s="212"/>
      <c r="C159" s="212"/>
      <c r="D159" s="212"/>
      <c r="E159" s="205">
        <v>25</v>
      </c>
      <c r="F159" s="201">
        <v>25</v>
      </c>
      <c r="G159" s="201">
        <v>25</v>
      </c>
      <c r="H159" s="203">
        <v>25</v>
      </c>
      <c r="I159" s="203">
        <v>25</v>
      </c>
      <c r="J159" s="203">
        <v>25</v>
      </c>
      <c r="K159" s="203">
        <v>25</v>
      </c>
      <c r="L159" s="203">
        <v>25</v>
      </c>
      <c r="M159" s="203">
        <v>25</v>
      </c>
      <c r="N159" s="203">
        <v>25</v>
      </c>
      <c r="O159" s="203">
        <v>25</v>
      </c>
      <c r="P159" s="203">
        <v>25</v>
      </c>
      <c r="Q159" s="203">
        <v>25</v>
      </c>
      <c r="R159" s="201">
        <v>25</v>
      </c>
      <c r="S159" s="205">
        <v>25</v>
      </c>
      <c r="T159" s="203">
        <v>25</v>
      </c>
      <c r="U159" s="203">
        <v>25</v>
      </c>
      <c r="V159" s="203">
        <v>25</v>
      </c>
      <c r="W159" s="203">
        <v>25</v>
      </c>
      <c r="X159" s="203">
        <v>25</v>
      </c>
      <c r="Y159" s="203">
        <v>25</v>
      </c>
      <c r="Z159" s="203">
        <v>25</v>
      </c>
      <c r="AA159" s="203">
        <v>25</v>
      </c>
      <c r="AB159" s="203">
        <v>25</v>
      </c>
      <c r="AC159" s="203">
        <v>25</v>
      </c>
      <c r="AD159" s="203">
        <v>25</v>
      </c>
      <c r="AE159" s="201">
        <v>25</v>
      </c>
      <c r="AF159" s="203">
        <v>25</v>
      </c>
      <c r="AG159" s="203" t="s">
        <v>143</v>
      </c>
      <c r="AH159" s="203">
        <v>25</v>
      </c>
      <c r="AI159" s="203">
        <v>25</v>
      </c>
      <c r="AJ159" s="203">
        <v>25</v>
      </c>
      <c r="AK159" s="203">
        <v>25</v>
      </c>
      <c r="AL159" s="203">
        <v>25</v>
      </c>
      <c r="AM159" s="203">
        <v>25</v>
      </c>
      <c r="AN159" s="203">
        <v>25</v>
      </c>
      <c r="AO159" s="203">
        <v>25</v>
      </c>
      <c r="AP159" s="203">
        <v>25</v>
      </c>
      <c r="AQ159" s="203">
        <v>25</v>
      </c>
    </row>
    <row r="160" spans="1:43" x14ac:dyDescent="0.25">
      <c r="A160" s="118" t="s">
        <v>159</v>
      </c>
      <c r="B160" s="212"/>
      <c r="C160" s="212"/>
      <c r="D160" s="212"/>
      <c r="E160" s="205">
        <v>25</v>
      </c>
      <c r="F160" s="201" t="s">
        <v>143</v>
      </c>
      <c r="G160" s="201">
        <v>25</v>
      </c>
      <c r="H160" s="203">
        <v>25</v>
      </c>
      <c r="I160" s="203">
        <v>25</v>
      </c>
      <c r="J160" s="203">
        <v>25</v>
      </c>
      <c r="K160" s="203">
        <v>25</v>
      </c>
      <c r="L160" s="203">
        <v>25</v>
      </c>
      <c r="M160" s="203">
        <v>25</v>
      </c>
      <c r="N160" s="203">
        <v>25</v>
      </c>
      <c r="O160" s="203">
        <v>25</v>
      </c>
      <c r="P160" s="203">
        <v>25</v>
      </c>
      <c r="Q160" s="203">
        <v>25</v>
      </c>
      <c r="R160" s="201" t="s">
        <v>143</v>
      </c>
      <c r="S160" s="205" t="s">
        <v>143</v>
      </c>
      <c r="T160" s="203" t="s">
        <v>143</v>
      </c>
      <c r="U160" s="203" t="s">
        <v>143</v>
      </c>
      <c r="V160" s="203" t="s">
        <v>143</v>
      </c>
      <c r="W160" s="203" t="s">
        <v>143</v>
      </c>
      <c r="X160" s="203" t="s">
        <v>143</v>
      </c>
      <c r="Y160" s="203" t="s">
        <v>143</v>
      </c>
      <c r="Z160" s="203" t="s">
        <v>143</v>
      </c>
      <c r="AA160" s="203" t="s">
        <v>143</v>
      </c>
      <c r="AB160" s="203" t="s">
        <v>143</v>
      </c>
      <c r="AC160" s="203" t="s">
        <v>143</v>
      </c>
      <c r="AD160" s="203" t="s">
        <v>143</v>
      </c>
      <c r="AE160" s="201" t="s">
        <v>143</v>
      </c>
      <c r="AF160" s="203" t="s">
        <v>143</v>
      </c>
      <c r="AG160" s="203" t="s">
        <v>143</v>
      </c>
      <c r="AH160" s="203" t="s">
        <v>143</v>
      </c>
      <c r="AI160" s="203" t="s">
        <v>143</v>
      </c>
      <c r="AJ160" s="203" t="s">
        <v>143</v>
      </c>
      <c r="AK160" s="203" t="s">
        <v>143</v>
      </c>
      <c r="AL160" s="203" t="s">
        <v>143</v>
      </c>
      <c r="AM160" s="203" t="s">
        <v>143</v>
      </c>
      <c r="AN160" s="203" t="s">
        <v>143</v>
      </c>
      <c r="AO160" s="203" t="s">
        <v>143</v>
      </c>
      <c r="AP160" s="203" t="s">
        <v>143</v>
      </c>
      <c r="AQ160" s="203" t="s">
        <v>143</v>
      </c>
    </row>
    <row r="161" spans="1:43" x14ac:dyDescent="0.25">
      <c r="A161" s="118" t="s">
        <v>186</v>
      </c>
      <c r="B161" s="212"/>
      <c r="C161" s="212"/>
      <c r="D161" s="212"/>
      <c r="E161" s="205">
        <v>25</v>
      </c>
      <c r="F161" s="201">
        <v>25</v>
      </c>
      <c r="G161" s="201">
        <v>25</v>
      </c>
      <c r="H161" s="203">
        <v>25</v>
      </c>
      <c r="I161" s="203">
        <v>25</v>
      </c>
      <c r="J161" s="203">
        <v>25</v>
      </c>
      <c r="K161" s="203">
        <v>25</v>
      </c>
      <c r="L161" s="203">
        <v>25</v>
      </c>
      <c r="M161" s="203">
        <v>25</v>
      </c>
      <c r="N161" s="203">
        <v>25</v>
      </c>
      <c r="O161" s="203">
        <v>25</v>
      </c>
      <c r="P161" s="203">
        <v>25</v>
      </c>
      <c r="Q161" s="203">
        <v>25</v>
      </c>
      <c r="R161" s="201" t="s">
        <v>143</v>
      </c>
      <c r="S161" s="205" t="s">
        <v>143</v>
      </c>
      <c r="T161" s="203" t="s">
        <v>143</v>
      </c>
      <c r="U161" s="203" t="s">
        <v>143</v>
      </c>
      <c r="V161" s="203" t="s">
        <v>143</v>
      </c>
      <c r="W161" s="203" t="s">
        <v>143</v>
      </c>
      <c r="X161" s="203" t="s">
        <v>143</v>
      </c>
      <c r="Y161" s="203" t="s">
        <v>143</v>
      </c>
      <c r="Z161" s="203" t="s">
        <v>143</v>
      </c>
      <c r="AA161" s="203" t="s">
        <v>143</v>
      </c>
      <c r="AB161" s="203" t="s">
        <v>143</v>
      </c>
      <c r="AC161" s="203" t="s">
        <v>143</v>
      </c>
      <c r="AD161" s="203" t="s">
        <v>143</v>
      </c>
      <c r="AE161" s="201" t="s">
        <v>143</v>
      </c>
      <c r="AF161" s="203" t="s">
        <v>143</v>
      </c>
      <c r="AG161" s="203" t="s">
        <v>143</v>
      </c>
      <c r="AH161" s="203" t="s">
        <v>143</v>
      </c>
      <c r="AI161" s="203" t="s">
        <v>143</v>
      </c>
      <c r="AJ161" s="203" t="s">
        <v>143</v>
      </c>
      <c r="AK161" s="203" t="s">
        <v>143</v>
      </c>
      <c r="AL161" s="203" t="s">
        <v>143</v>
      </c>
      <c r="AM161" s="203" t="s">
        <v>143</v>
      </c>
      <c r="AN161" s="203" t="s">
        <v>143</v>
      </c>
      <c r="AO161" s="203" t="s">
        <v>143</v>
      </c>
      <c r="AP161" s="203" t="s">
        <v>143</v>
      </c>
      <c r="AQ161" s="203" t="s">
        <v>143</v>
      </c>
    </row>
    <row r="162" spans="1:43" x14ac:dyDescent="0.25">
      <c r="A162" s="118" t="s">
        <v>160</v>
      </c>
      <c r="B162" s="212"/>
      <c r="C162" s="212"/>
      <c r="D162" s="212"/>
      <c r="E162" s="205">
        <v>25</v>
      </c>
      <c r="F162" s="201">
        <v>25</v>
      </c>
      <c r="G162" s="201">
        <v>25</v>
      </c>
      <c r="H162" s="203">
        <v>25</v>
      </c>
      <c r="I162" s="203">
        <v>25</v>
      </c>
      <c r="J162" s="203">
        <v>25</v>
      </c>
      <c r="K162" s="203">
        <v>25</v>
      </c>
      <c r="L162" s="203">
        <v>25</v>
      </c>
      <c r="M162" s="203">
        <v>25</v>
      </c>
      <c r="N162" s="203">
        <v>25</v>
      </c>
      <c r="O162" s="203">
        <v>25</v>
      </c>
      <c r="P162" s="203">
        <v>25</v>
      </c>
      <c r="Q162" s="203">
        <v>25</v>
      </c>
      <c r="R162" s="201" t="s">
        <v>143</v>
      </c>
      <c r="S162" s="205" t="s">
        <v>143</v>
      </c>
      <c r="T162" s="203" t="s">
        <v>143</v>
      </c>
      <c r="U162" s="203" t="s">
        <v>143</v>
      </c>
      <c r="V162" s="203" t="s">
        <v>143</v>
      </c>
      <c r="W162" s="203" t="s">
        <v>143</v>
      </c>
      <c r="X162" s="203" t="s">
        <v>143</v>
      </c>
      <c r="Y162" s="203" t="s">
        <v>143</v>
      </c>
      <c r="Z162" s="203" t="s">
        <v>143</v>
      </c>
      <c r="AA162" s="203" t="s">
        <v>143</v>
      </c>
      <c r="AB162" s="203" t="s">
        <v>143</v>
      </c>
      <c r="AC162" s="203" t="s">
        <v>143</v>
      </c>
      <c r="AD162" s="203" t="s">
        <v>143</v>
      </c>
      <c r="AE162" s="201" t="s">
        <v>143</v>
      </c>
      <c r="AF162" s="203" t="s">
        <v>143</v>
      </c>
      <c r="AG162" s="203" t="s">
        <v>143</v>
      </c>
      <c r="AH162" s="203" t="s">
        <v>143</v>
      </c>
      <c r="AI162" s="203" t="s">
        <v>143</v>
      </c>
      <c r="AJ162" s="203" t="s">
        <v>143</v>
      </c>
      <c r="AK162" s="203" t="s">
        <v>143</v>
      </c>
      <c r="AL162" s="203" t="s">
        <v>143</v>
      </c>
      <c r="AM162" s="203" t="s">
        <v>143</v>
      </c>
      <c r="AN162" s="203" t="s">
        <v>143</v>
      </c>
      <c r="AO162" s="203" t="s">
        <v>143</v>
      </c>
      <c r="AP162" s="203" t="s">
        <v>143</v>
      </c>
      <c r="AQ162" s="203" t="s">
        <v>143</v>
      </c>
    </row>
    <row r="163" spans="1:43" x14ac:dyDescent="0.25">
      <c r="A163" s="118" t="s">
        <v>187</v>
      </c>
      <c r="B163" s="212"/>
      <c r="C163" s="212"/>
      <c r="D163" s="212"/>
      <c r="E163" s="205">
        <v>25</v>
      </c>
      <c r="F163" s="201">
        <v>25</v>
      </c>
      <c r="G163" s="201">
        <v>25</v>
      </c>
      <c r="H163" s="203">
        <v>25</v>
      </c>
      <c r="I163" s="203">
        <v>25</v>
      </c>
      <c r="J163" s="203">
        <v>25</v>
      </c>
      <c r="K163" s="203">
        <v>25</v>
      </c>
      <c r="L163" s="203">
        <v>25</v>
      </c>
      <c r="M163" s="203">
        <v>25</v>
      </c>
      <c r="N163" s="203">
        <v>25</v>
      </c>
      <c r="O163" s="203">
        <v>25</v>
      </c>
      <c r="P163" s="203">
        <v>25</v>
      </c>
      <c r="Q163" s="203">
        <v>25</v>
      </c>
      <c r="R163" s="201" t="s">
        <v>143</v>
      </c>
      <c r="S163" s="205" t="s">
        <v>143</v>
      </c>
      <c r="T163" s="203" t="s">
        <v>143</v>
      </c>
      <c r="U163" s="203" t="s">
        <v>143</v>
      </c>
      <c r="V163" s="203" t="s">
        <v>143</v>
      </c>
      <c r="W163" s="203" t="s">
        <v>143</v>
      </c>
      <c r="X163" s="203" t="s">
        <v>143</v>
      </c>
      <c r="Y163" s="203" t="s">
        <v>143</v>
      </c>
      <c r="Z163" s="203" t="s">
        <v>143</v>
      </c>
      <c r="AA163" s="203" t="s">
        <v>143</v>
      </c>
      <c r="AB163" s="203" t="s">
        <v>143</v>
      </c>
      <c r="AC163" s="203" t="s">
        <v>143</v>
      </c>
      <c r="AD163" s="203" t="s">
        <v>143</v>
      </c>
      <c r="AE163" s="201" t="s">
        <v>143</v>
      </c>
      <c r="AF163" s="203" t="s">
        <v>143</v>
      </c>
      <c r="AG163" s="203" t="s">
        <v>143</v>
      </c>
      <c r="AH163" s="203" t="s">
        <v>143</v>
      </c>
      <c r="AI163" s="203" t="s">
        <v>143</v>
      </c>
      <c r="AJ163" s="203" t="s">
        <v>143</v>
      </c>
      <c r="AK163" s="203" t="s">
        <v>143</v>
      </c>
      <c r="AL163" s="203" t="s">
        <v>143</v>
      </c>
      <c r="AM163" s="203" t="s">
        <v>143</v>
      </c>
      <c r="AN163" s="203" t="s">
        <v>143</v>
      </c>
      <c r="AO163" s="203" t="s">
        <v>143</v>
      </c>
      <c r="AP163" s="203" t="s">
        <v>143</v>
      </c>
      <c r="AQ163" s="203" t="s">
        <v>143</v>
      </c>
    </row>
    <row r="164" spans="1:43" x14ac:dyDescent="0.25">
      <c r="A164" s="118" t="s">
        <v>163</v>
      </c>
      <c r="B164" s="212"/>
      <c r="C164" s="212"/>
      <c r="D164" s="212"/>
      <c r="E164" s="205">
        <v>25</v>
      </c>
      <c r="F164" s="201">
        <v>25</v>
      </c>
      <c r="G164" s="201">
        <v>25</v>
      </c>
      <c r="H164" s="203">
        <v>25</v>
      </c>
      <c r="I164" s="203">
        <v>25</v>
      </c>
      <c r="J164" s="203">
        <v>25</v>
      </c>
      <c r="K164" s="203">
        <v>25</v>
      </c>
      <c r="L164" s="203">
        <v>25</v>
      </c>
      <c r="M164" s="203">
        <v>25</v>
      </c>
      <c r="N164" s="203">
        <v>25</v>
      </c>
      <c r="O164" s="203">
        <v>25</v>
      </c>
      <c r="P164" s="203">
        <v>25</v>
      </c>
      <c r="Q164" s="203">
        <v>25</v>
      </c>
      <c r="R164" s="201">
        <v>25</v>
      </c>
      <c r="S164" s="205">
        <v>25</v>
      </c>
      <c r="T164" s="203">
        <v>25</v>
      </c>
      <c r="U164" s="203">
        <v>25</v>
      </c>
      <c r="V164" s="203">
        <v>25</v>
      </c>
      <c r="W164" s="203">
        <v>25</v>
      </c>
      <c r="X164" s="203">
        <v>25</v>
      </c>
      <c r="Y164" s="203">
        <v>25</v>
      </c>
      <c r="Z164" s="203">
        <v>25</v>
      </c>
      <c r="AA164" s="203">
        <v>25</v>
      </c>
      <c r="AB164" s="203">
        <v>25</v>
      </c>
      <c r="AC164" s="203">
        <v>25</v>
      </c>
      <c r="AD164" s="203">
        <v>25</v>
      </c>
      <c r="AE164" s="201">
        <v>25</v>
      </c>
      <c r="AF164" s="203">
        <v>25</v>
      </c>
      <c r="AG164" s="203">
        <v>25</v>
      </c>
      <c r="AH164" s="203">
        <v>25</v>
      </c>
      <c r="AI164" s="203">
        <v>25</v>
      </c>
      <c r="AJ164" s="203">
        <v>25</v>
      </c>
      <c r="AK164" s="203">
        <v>25</v>
      </c>
      <c r="AL164" s="203">
        <v>25</v>
      </c>
      <c r="AM164" s="203">
        <v>25</v>
      </c>
      <c r="AN164" s="203">
        <v>25</v>
      </c>
      <c r="AO164" s="203">
        <v>25</v>
      </c>
      <c r="AP164" s="203">
        <v>25</v>
      </c>
      <c r="AQ164" s="203">
        <v>25</v>
      </c>
    </row>
    <row r="165" spans="1:43" x14ac:dyDescent="0.25">
      <c r="A165" s="118" t="s">
        <v>184</v>
      </c>
      <c r="B165" s="212"/>
      <c r="C165" s="212"/>
      <c r="D165" s="212"/>
      <c r="E165" s="205">
        <v>25</v>
      </c>
      <c r="F165" s="201">
        <v>25</v>
      </c>
      <c r="G165" s="201">
        <v>25</v>
      </c>
      <c r="H165" s="203">
        <v>25</v>
      </c>
      <c r="I165" s="203">
        <v>25</v>
      </c>
      <c r="J165" s="203">
        <v>25</v>
      </c>
      <c r="K165" s="203">
        <v>25</v>
      </c>
      <c r="L165" s="203">
        <v>25</v>
      </c>
      <c r="M165" s="203">
        <v>25</v>
      </c>
      <c r="N165" s="203">
        <v>25</v>
      </c>
      <c r="O165" s="203">
        <v>25</v>
      </c>
      <c r="P165" s="203">
        <v>25</v>
      </c>
      <c r="Q165" s="203">
        <v>25</v>
      </c>
      <c r="R165" s="201">
        <v>25</v>
      </c>
      <c r="S165" s="205">
        <v>25</v>
      </c>
      <c r="T165" s="203">
        <v>25</v>
      </c>
      <c r="U165" s="203">
        <v>25</v>
      </c>
      <c r="V165" s="203">
        <v>25</v>
      </c>
      <c r="W165" s="203">
        <v>25</v>
      </c>
      <c r="X165" s="203">
        <v>25</v>
      </c>
      <c r="Y165" s="203">
        <v>25</v>
      </c>
      <c r="Z165" s="203">
        <v>25</v>
      </c>
      <c r="AA165" s="203">
        <v>25</v>
      </c>
      <c r="AB165" s="203">
        <v>25</v>
      </c>
      <c r="AC165" s="203">
        <v>25</v>
      </c>
      <c r="AD165" s="203">
        <v>25</v>
      </c>
      <c r="AE165" s="201">
        <v>25</v>
      </c>
      <c r="AF165" s="203">
        <v>25</v>
      </c>
      <c r="AG165" s="203">
        <v>25</v>
      </c>
      <c r="AH165" s="203">
        <v>25</v>
      </c>
      <c r="AI165" s="203">
        <v>25</v>
      </c>
      <c r="AJ165" s="203">
        <v>25</v>
      </c>
      <c r="AK165" s="203">
        <v>25</v>
      </c>
      <c r="AL165" s="203">
        <v>25</v>
      </c>
      <c r="AM165" s="203">
        <v>25</v>
      </c>
      <c r="AN165" s="203">
        <v>25</v>
      </c>
      <c r="AO165" s="203">
        <v>25</v>
      </c>
      <c r="AP165" s="203">
        <v>25</v>
      </c>
      <c r="AQ165" s="203">
        <v>25</v>
      </c>
    </row>
    <row r="166" spans="1:43" x14ac:dyDescent="0.25">
      <c r="A166" s="118" t="s">
        <v>164</v>
      </c>
      <c r="B166" s="212"/>
      <c r="C166" s="212"/>
      <c r="D166" s="212"/>
      <c r="E166" s="205">
        <v>25</v>
      </c>
      <c r="F166" s="201">
        <v>25</v>
      </c>
      <c r="G166" s="201">
        <v>25</v>
      </c>
      <c r="H166" s="203">
        <v>25</v>
      </c>
      <c r="I166" s="203">
        <v>25</v>
      </c>
      <c r="J166" s="203">
        <v>25</v>
      </c>
      <c r="K166" s="203">
        <v>25</v>
      </c>
      <c r="L166" s="203">
        <v>25</v>
      </c>
      <c r="M166" s="203">
        <v>25</v>
      </c>
      <c r="N166" s="203">
        <v>25</v>
      </c>
      <c r="O166" s="203">
        <v>25</v>
      </c>
      <c r="P166" s="203">
        <v>25</v>
      </c>
      <c r="Q166" s="203">
        <v>25</v>
      </c>
      <c r="R166" s="201">
        <v>25</v>
      </c>
      <c r="S166" s="205">
        <v>25</v>
      </c>
      <c r="T166" s="203">
        <v>25</v>
      </c>
      <c r="U166" s="203">
        <v>25</v>
      </c>
      <c r="V166" s="203">
        <v>25</v>
      </c>
      <c r="W166" s="203">
        <v>25</v>
      </c>
      <c r="X166" s="203">
        <v>25</v>
      </c>
      <c r="Y166" s="203">
        <v>25</v>
      </c>
      <c r="Z166" s="203">
        <v>25</v>
      </c>
      <c r="AA166" s="203">
        <v>25</v>
      </c>
      <c r="AB166" s="203">
        <v>25</v>
      </c>
      <c r="AC166" s="203">
        <v>25</v>
      </c>
      <c r="AD166" s="203">
        <v>25</v>
      </c>
      <c r="AE166" s="201">
        <v>25</v>
      </c>
      <c r="AF166" s="203">
        <v>25</v>
      </c>
      <c r="AG166" s="203">
        <v>25</v>
      </c>
      <c r="AH166" s="203">
        <v>25</v>
      </c>
      <c r="AI166" s="203">
        <v>25</v>
      </c>
      <c r="AJ166" s="203">
        <v>25</v>
      </c>
      <c r="AK166" s="203">
        <v>25</v>
      </c>
      <c r="AL166" s="203">
        <v>25</v>
      </c>
      <c r="AM166" s="203">
        <v>25</v>
      </c>
      <c r="AN166" s="203">
        <v>25</v>
      </c>
      <c r="AO166" s="203">
        <v>25</v>
      </c>
      <c r="AP166" s="203">
        <v>25</v>
      </c>
      <c r="AQ166" s="203">
        <v>25</v>
      </c>
    </row>
    <row r="167" spans="1:43" x14ac:dyDescent="0.25">
      <c r="A167" s="118" t="s">
        <v>165</v>
      </c>
      <c r="B167" s="212"/>
      <c r="C167" s="212"/>
      <c r="D167" s="212"/>
      <c r="E167" s="205">
        <v>25</v>
      </c>
      <c r="F167" s="201">
        <v>25</v>
      </c>
      <c r="G167" s="201">
        <v>25</v>
      </c>
      <c r="H167" s="203">
        <v>25</v>
      </c>
      <c r="I167" s="203">
        <v>25</v>
      </c>
      <c r="J167" s="203">
        <v>25</v>
      </c>
      <c r="K167" s="203">
        <v>25</v>
      </c>
      <c r="L167" s="203">
        <v>25</v>
      </c>
      <c r="M167" s="203">
        <v>25</v>
      </c>
      <c r="N167" s="203">
        <v>25</v>
      </c>
      <c r="O167" s="203">
        <v>25</v>
      </c>
      <c r="P167" s="203">
        <v>25</v>
      </c>
      <c r="Q167" s="203">
        <v>25</v>
      </c>
      <c r="R167" s="201">
        <v>25</v>
      </c>
      <c r="S167" s="205">
        <v>25</v>
      </c>
      <c r="T167" s="203">
        <v>25</v>
      </c>
      <c r="U167" s="203">
        <v>25</v>
      </c>
      <c r="V167" s="203">
        <v>25</v>
      </c>
      <c r="W167" s="203">
        <v>25</v>
      </c>
      <c r="X167" s="203">
        <v>25</v>
      </c>
      <c r="Y167" s="203">
        <v>25</v>
      </c>
      <c r="Z167" s="203">
        <v>25</v>
      </c>
      <c r="AA167" s="203">
        <v>25</v>
      </c>
      <c r="AB167" s="203">
        <v>25</v>
      </c>
      <c r="AC167" s="203">
        <v>25</v>
      </c>
      <c r="AD167" s="203">
        <v>25</v>
      </c>
      <c r="AE167" s="201">
        <v>25</v>
      </c>
      <c r="AF167" s="203">
        <v>25</v>
      </c>
      <c r="AG167" s="203">
        <v>25</v>
      </c>
      <c r="AH167" s="203">
        <v>25</v>
      </c>
      <c r="AI167" s="203">
        <v>25</v>
      </c>
      <c r="AJ167" s="203">
        <v>25</v>
      </c>
      <c r="AK167" s="203">
        <v>25</v>
      </c>
      <c r="AL167" s="203">
        <v>25</v>
      </c>
      <c r="AM167" s="203">
        <v>25</v>
      </c>
      <c r="AN167" s="203">
        <v>25</v>
      </c>
      <c r="AO167" s="203">
        <v>25</v>
      </c>
      <c r="AP167" s="203">
        <v>25</v>
      </c>
      <c r="AQ167" s="203">
        <v>25</v>
      </c>
    </row>
    <row r="168" spans="1:43" x14ac:dyDescent="0.25">
      <c r="A168" s="118" t="s">
        <v>166</v>
      </c>
      <c r="B168" s="212"/>
      <c r="C168" s="212"/>
      <c r="D168" s="212"/>
      <c r="E168" s="205">
        <v>25</v>
      </c>
      <c r="F168" s="201">
        <v>25</v>
      </c>
      <c r="G168" s="201">
        <v>25</v>
      </c>
      <c r="H168" s="203">
        <v>25</v>
      </c>
      <c r="I168" s="203">
        <v>25</v>
      </c>
      <c r="J168" s="203">
        <v>25</v>
      </c>
      <c r="K168" s="203">
        <v>25</v>
      </c>
      <c r="L168" s="203">
        <v>25</v>
      </c>
      <c r="M168" s="203">
        <v>25</v>
      </c>
      <c r="N168" s="203">
        <v>25</v>
      </c>
      <c r="O168" s="203">
        <v>25</v>
      </c>
      <c r="P168" s="203">
        <v>25</v>
      </c>
      <c r="Q168" s="203">
        <v>25</v>
      </c>
      <c r="R168" s="201">
        <v>25</v>
      </c>
      <c r="S168" s="205">
        <v>25</v>
      </c>
      <c r="T168" s="203">
        <v>25</v>
      </c>
      <c r="U168" s="203">
        <v>25</v>
      </c>
      <c r="V168" s="203">
        <v>25</v>
      </c>
      <c r="W168" s="203">
        <v>25</v>
      </c>
      <c r="X168" s="203">
        <v>25</v>
      </c>
      <c r="Y168" s="203">
        <v>25</v>
      </c>
      <c r="Z168" s="203">
        <v>25</v>
      </c>
      <c r="AA168" s="203">
        <v>25</v>
      </c>
      <c r="AB168" s="203">
        <v>25</v>
      </c>
      <c r="AC168" s="203">
        <v>25</v>
      </c>
      <c r="AD168" s="203">
        <v>25</v>
      </c>
      <c r="AE168" s="201">
        <v>25</v>
      </c>
      <c r="AF168" s="203">
        <v>25</v>
      </c>
      <c r="AG168" s="203">
        <v>25</v>
      </c>
      <c r="AH168" s="203">
        <v>25</v>
      </c>
      <c r="AI168" s="203">
        <v>25</v>
      </c>
      <c r="AJ168" s="203">
        <v>25</v>
      </c>
      <c r="AK168" s="203">
        <v>25</v>
      </c>
      <c r="AL168" s="203">
        <v>25</v>
      </c>
      <c r="AM168" s="203">
        <v>25</v>
      </c>
      <c r="AN168" s="203">
        <v>25</v>
      </c>
      <c r="AO168" s="203">
        <v>25</v>
      </c>
      <c r="AP168" s="203">
        <v>25</v>
      </c>
      <c r="AQ168" s="203">
        <v>25</v>
      </c>
    </row>
    <row r="169" spans="1:43" x14ac:dyDescent="0.25">
      <c r="A169" s="118" t="s">
        <v>167</v>
      </c>
      <c r="B169" s="212"/>
      <c r="C169" s="212"/>
      <c r="D169" s="212"/>
      <c r="E169" s="205">
        <v>25</v>
      </c>
      <c r="F169" s="201">
        <v>25</v>
      </c>
      <c r="G169" s="201">
        <v>25</v>
      </c>
      <c r="H169" s="203">
        <v>25</v>
      </c>
      <c r="I169" s="203">
        <v>25</v>
      </c>
      <c r="J169" s="203">
        <v>25</v>
      </c>
      <c r="K169" s="203">
        <v>25</v>
      </c>
      <c r="L169" s="203">
        <v>25</v>
      </c>
      <c r="M169" s="203">
        <v>25</v>
      </c>
      <c r="N169" s="203">
        <v>25</v>
      </c>
      <c r="O169" s="203">
        <v>25</v>
      </c>
      <c r="P169" s="203">
        <v>25</v>
      </c>
      <c r="Q169" s="203">
        <v>25</v>
      </c>
      <c r="R169" s="201">
        <v>25</v>
      </c>
      <c r="S169" s="205">
        <v>25</v>
      </c>
      <c r="T169" s="203">
        <v>25</v>
      </c>
      <c r="U169" s="203">
        <v>25</v>
      </c>
      <c r="V169" s="203">
        <v>25</v>
      </c>
      <c r="W169" s="203">
        <v>25</v>
      </c>
      <c r="X169" s="203">
        <v>25</v>
      </c>
      <c r="Y169" s="203">
        <v>25</v>
      </c>
      <c r="Z169" s="203">
        <v>25</v>
      </c>
      <c r="AA169" s="203">
        <v>25</v>
      </c>
      <c r="AB169" s="203">
        <v>25</v>
      </c>
      <c r="AC169" s="203">
        <v>25</v>
      </c>
      <c r="AD169" s="203">
        <v>25</v>
      </c>
      <c r="AE169" s="201">
        <v>25</v>
      </c>
      <c r="AF169" s="203">
        <v>25</v>
      </c>
      <c r="AG169" s="203">
        <v>25</v>
      </c>
      <c r="AH169" s="203">
        <v>25</v>
      </c>
      <c r="AI169" s="203">
        <v>25</v>
      </c>
      <c r="AJ169" s="203">
        <v>25</v>
      </c>
      <c r="AK169" s="203">
        <v>25</v>
      </c>
      <c r="AL169" s="203">
        <v>25</v>
      </c>
      <c r="AM169" s="203">
        <v>25</v>
      </c>
      <c r="AN169" s="203">
        <v>25</v>
      </c>
      <c r="AO169" s="203">
        <v>25</v>
      </c>
      <c r="AP169" s="203">
        <v>25</v>
      </c>
      <c r="AQ169" s="203">
        <v>25</v>
      </c>
    </row>
    <row r="170" spans="1:43" x14ac:dyDescent="0.25">
      <c r="A170" s="118" t="s">
        <v>168</v>
      </c>
      <c r="B170" s="212"/>
      <c r="C170" s="212"/>
      <c r="D170" s="212"/>
      <c r="E170" s="205">
        <v>25</v>
      </c>
      <c r="F170" s="201">
        <v>25</v>
      </c>
      <c r="G170" s="201">
        <v>25</v>
      </c>
      <c r="H170" s="203">
        <v>25</v>
      </c>
      <c r="I170" s="203">
        <v>25</v>
      </c>
      <c r="J170" s="203">
        <v>25</v>
      </c>
      <c r="K170" s="203">
        <v>25</v>
      </c>
      <c r="L170" s="203">
        <v>25</v>
      </c>
      <c r="M170" s="203">
        <v>25</v>
      </c>
      <c r="N170" s="203">
        <v>25</v>
      </c>
      <c r="O170" s="203">
        <v>25</v>
      </c>
      <c r="P170" s="203">
        <v>25</v>
      </c>
      <c r="Q170" s="203">
        <v>25</v>
      </c>
      <c r="R170" s="201">
        <v>25</v>
      </c>
      <c r="S170" s="205">
        <v>25</v>
      </c>
      <c r="T170" s="203">
        <v>25</v>
      </c>
      <c r="U170" s="203">
        <v>25</v>
      </c>
      <c r="V170" s="203">
        <v>25</v>
      </c>
      <c r="W170" s="203">
        <v>25</v>
      </c>
      <c r="X170" s="203">
        <v>25</v>
      </c>
      <c r="Y170" s="203">
        <v>25</v>
      </c>
      <c r="Z170" s="203">
        <v>25</v>
      </c>
      <c r="AA170" s="203">
        <v>25</v>
      </c>
      <c r="AB170" s="203">
        <v>25</v>
      </c>
      <c r="AC170" s="203">
        <v>25</v>
      </c>
      <c r="AD170" s="203">
        <v>25</v>
      </c>
      <c r="AE170" s="201">
        <v>25</v>
      </c>
      <c r="AF170" s="203">
        <v>25</v>
      </c>
      <c r="AG170" s="203">
        <v>25</v>
      </c>
      <c r="AH170" s="203">
        <v>25</v>
      </c>
      <c r="AI170" s="203">
        <v>25</v>
      </c>
      <c r="AJ170" s="203">
        <v>25</v>
      </c>
      <c r="AK170" s="203">
        <v>25</v>
      </c>
      <c r="AL170" s="203">
        <v>25</v>
      </c>
      <c r="AM170" s="203">
        <v>25</v>
      </c>
      <c r="AN170" s="203">
        <v>25</v>
      </c>
      <c r="AO170" s="203">
        <v>25</v>
      </c>
      <c r="AP170" s="203">
        <v>25</v>
      </c>
      <c r="AQ170" s="203">
        <v>25</v>
      </c>
    </row>
    <row r="171" spans="1:43" ht="15" customHeight="1" x14ac:dyDescent="0.25">
      <c r="A171" s="118" t="s">
        <v>169</v>
      </c>
      <c r="B171" s="212"/>
      <c r="C171" s="212"/>
      <c r="D171" s="212"/>
      <c r="E171" s="205">
        <v>25</v>
      </c>
      <c r="F171" s="201">
        <v>25</v>
      </c>
      <c r="G171" s="201">
        <v>25</v>
      </c>
      <c r="H171" s="203">
        <v>25</v>
      </c>
      <c r="I171" s="203">
        <v>25</v>
      </c>
      <c r="J171" s="203">
        <v>25</v>
      </c>
      <c r="K171" s="203">
        <v>25</v>
      </c>
      <c r="L171" s="203">
        <v>25</v>
      </c>
      <c r="M171" s="203">
        <v>25</v>
      </c>
      <c r="N171" s="203">
        <v>25</v>
      </c>
      <c r="O171" s="203">
        <v>25</v>
      </c>
      <c r="P171" s="203">
        <v>25</v>
      </c>
      <c r="Q171" s="203">
        <v>25</v>
      </c>
      <c r="R171" s="201">
        <v>25</v>
      </c>
      <c r="S171" s="205">
        <v>25</v>
      </c>
      <c r="T171" s="203">
        <v>25</v>
      </c>
      <c r="U171" s="203">
        <v>25</v>
      </c>
      <c r="V171" s="203">
        <v>25</v>
      </c>
      <c r="W171" s="203">
        <v>25</v>
      </c>
      <c r="X171" s="203">
        <v>25</v>
      </c>
      <c r="Y171" s="203">
        <v>25</v>
      </c>
      <c r="Z171" s="203">
        <v>25</v>
      </c>
      <c r="AA171" s="203">
        <v>25</v>
      </c>
      <c r="AB171" s="203">
        <v>25</v>
      </c>
      <c r="AC171" s="203">
        <v>25</v>
      </c>
      <c r="AD171" s="203">
        <v>25</v>
      </c>
      <c r="AE171" s="201">
        <v>25</v>
      </c>
      <c r="AF171" s="203" t="s">
        <v>143</v>
      </c>
      <c r="AG171" s="203">
        <v>25</v>
      </c>
      <c r="AH171" s="203">
        <v>25</v>
      </c>
      <c r="AI171" s="203">
        <v>25</v>
      </c>
      <c r="AJ171" s="203">
        <v>25</v>
      </c>
      <c r="AK171" s="203">
        <v>25</v>
      </c>
      <c r="AL171" s="203">
        <v>25</v>
      </c>
      <c r="AM171" s="203">
        <v>25</v>
      </c>
      <c r="AN171" s="203">
        <v>25</v>
      </c>
      <c r="AO171" s="203">
        <v>25</v>
      </c>
      <c r="AP171" s="203">
        <v>25</v>
      </c>
      <c r="AQ171" s="203">
        <v>25</v>
      </c>
    </row>
    <row r="172" spans="1:43" ht="30" x14ac:dyDescent="0.25">
      <c r="A172" s="118" t="s">
        <v>201</v>
      </c>
      <c r="B172" s="212"/>
      <c r="C172" s="212"/>
      <c r="D172" s="212"/>
      <c r="E172" s="238">
        <v>25</v>
      </c>
      <c r="F172" s="201">
        <v>25</v>
      </c>
      <c r="G172" s="201">
        <v>25</v>
      </c>
      <c r="H172" s="203">
        <v>25</v>
      </c>
      <c r="I172" s="203">
        <v>25</v>
      </c>
      <c r="J172" s="203">
        <v>25</v>
      </c>
      <c r="K172" s="203">
        <v>25</v>
      </c>
      <c r="L172" s="203">
        <v>25</v>
      </c>
      <c r="M172" s="203">
        <v>25</v>
      </c>
      <c r="N172" s="203">
        <v>25</v>
      </c>
      <c r="O172" s="203">
        <v>25</v>
      </c>
      <c r="P172" s="203">
        <v>25</v>
      </c>
      <c r="Q172" s="203">
        <v>25</v>
      </c>
      <c r="R172" s="201">
        <v>25</v>
      </c>
      <c r="S172" s="205">
        <v>25</v>
      </c>
      <c r="T172" s="203">
        <v>25</v>
      </c>
      <c r="U172" s="203">
        <v>25</v>
      </c>
      <c r="V172" s="203">
        <v>25</v>
      </c>
      <c r="W172" s="203">
        <v>25</v>
      </c>
      <c r="X172" s="203">
        <v>25</v>
      </c>
      <c r="Y172" s="203">
        <v>25</v>
      </c>
      <c r="Z172" s="203">
        <v>25</v>
      </c>
      <c r="AA172" s="203">
        <v>25</v>
      </c>
      <c r="AB172" s="203">
        <v>25</v>
      </c>
      <c r="AC172" s="203">
        <v>25</v>
      </c>
      <c r="AD172" s="203">
        <v>25</v>
      </c>
      <c r="AE172" s="201">
        <v>25</v>
      </c>
      <c r="AF172" s="203" t="s">
        <v>143</v>
      </c>
      <c r="AG172" s="203">
        <v>25</v>
      </c>
      <c r="AH172" s="203">
        <v>25</v>
      </c>
      <c r="AI172" s="203">
        <v>25</v>
      </c>
      <c r="AJ172" s="203">
        <v>25</v>
      </c>
      <c r="AK172" s="203">
        <v>25</v>
      </c>
      <c r="AL172" s="203">
        <v>25</v>
      </c>
      <c r="AM172" s="203">
        <v>25</v>
      </c>
      <c r="AN172" s="203">
        <v>25</v>
      </c>
      <c r="AO172" s="203">
        <v>25</v>
      </c>
      <c r="AP172" s="203">
        <v>25</v>
      </c>
      <c r="AQ172" s="203">
        <v>25</v>
      </c>
    </row>
    <row r="173" spans="1:43" x14ac:dyDescent="0.25">
      <c r="A173" s="118" t="s">
        <v>171</v>
      </c>
      <c r="B173" s="212"/>
      <c r="C173" s="212"/>
      <c r="D173" s="212"/>
      <c r="E173" s="205">
        <v>25</v>
      </c>
      <c r="F173" s="201">
        <v>25</v>
      </c>
      <c r="G173" s="201">
        <v>25</v>
      </c>
      <c r="H173" s="203" t="s">
        <v>143</v>
      </c>
      <c r="I173" s="203">
        <v>25</v>
      </c>
      <c r="J173" s="203">
        <v>25</v>
      </c>
      <c r="K173" s="203">
        <v>25</v>
      </c>
      <c r="L173" s="203" t="s">
        <v>143</v>
      </c>
      <c r="M173" s="203">
        <v>25</v>
      </c>
      <c r="N173" s="203">
        <v>25</v>
      </c>
      <c r="O173" s="203" t="s">
        <v>143</v>
      </c>
      <c r="P173" s="203">
        <v>25</v>
      </c>
      <c r="Q173" s="203">
        <v>25</v>
      </c>
      <c r="R173" s="201" t="s">
        <v>143</v>
      </c>
      <c r="S173" s="205" t="s">
        <v>143</v>
      </c>
      <c r="T173" s="203" t="s">
        <v>143</v>
      </c>
      <c r="U173" s="203" t="s">
        <v>143</v>
      </c>
      <c r="V173" s="203" t="s">
        <v>143</v>
      </c>
      <c r="W173" s="203" t="s">
        <v>143</v>
      </c>
      <c r="X173" s="203" t="s">
        <v>143</v>
      </c>
      <c r="Y173" s="203" t="s">
        <v>143</v>
      </c>
      <c r="Z173" s="203" t="s">
        <v>143</v>
      </c>
      <c r="AA173" s="203" t="s">
        <v>143</v>
      </c>
      <c r="AB173" s="203" t="s">
        <v>143</v>
      </c>
      <c r="AC173" s="203" t="s">
        <v>143</v>
      </c>
      <c r="AD173" s="203" t="s">
        <v>143</v>
      </c>
      <c r="AE173" s="201" t="s">
        <v>143</v>
      </c>
      <c r="AF173" s="203" t="s">
        <v>143</v>
      </c>
      <c r="AG173" s="203" t="s">
        <v>143</v>
      </c>
      <c r="AH173" s="203" t="s">
        <v>143</v>
      </c>
      <c r="AI173" s="203" t="s">
        <v>143</v>
      </c>
      <c r="AJ173" s="203" t="s">
        <v>143</v>
      </c>
      <c r="AK173" s="203" t="s">
        <v>143</v>
      </c>
      <c r="AL173" s="203" t="s">
        <v>143</v>
      </c>
      <c r="AM173" s="203" t="s">
        <v>143</v>
      </c>
      <c r="AN173" s="203" t="s">
        <v>143</v>
      </c>
      <c r="AO173" s="203" t="s">
        <v>143</v>
      </c>
      <c r="AP173" s="203" t="s">
        <v>143</v>
      </c>
      <c r="AQ173" s="203" t="s">
        <v>143</v>
      </c>
    </row>
    <row r="174" spans="1:43" x14ac:dyDescent="0.25">
      <c r="A174" s="118" t="s">
        <v>172</v>
      </c>
      <c r="B174" s="212"/>
      <c r="C174" s="212"/>
      <c r="D174" s="212"/>
      <c r="E174" s="205">
        <v>25</v>
      </c>
      <c r="F174" s="201">
        <v>25</v>
      </c>
      <c r="G174" s="201">
        <v>25</v>
      </c>
      <c r="H174" s="203" t="s">
        <v>143</v>
      </c>
      <c r="I174" s="203">
        <v>25</v>
      </c>
      <c r="J174" s="203">
        <v>25</v>
      </c>
      <c r="K174" s="203">
        <v>25</v>
      </c>
      <c r="L174" s="203" t="s">
        <v>143</v>
      </c>
      <c r="M174" s="203">
        <v>25</v>
      </c>
      <c r="N174" s="203">
        <v>25</v>
      </c>
      <c r="O174" s="203" t="s">
        <v>143</v>
      </c>
      <c r="P174" s="203" t="s">
        <v>143</v>
      </c>
      <c r="Q174" s="203">
        <v>25</v>
      </c>
      <c r="R174" s="201" t="s">
        <v>143</v>
      </c>
      <c r="S174" s="205" t="s">
        <v>143</v>
      </c>
      <c r="T174" s="203" t="s">
        <v>143</v>
      </c>
      <c r="U174" s="203" t="s">
        <v>143</v>
      </c>
      <c r="V174" s="203" t="s">
        <v>143</v>
      </c>
      <c r="W174" s="203" t="s">
        <v>143</v>
      </c>
      <c r="X174" s="203" t="s">
        <v>143</v>
      </c>
      <c r="Y174" s="203" t="s">
        <v>143</v>
      </c>
      <c r="Z174" s="203" t="s">
        <v>143</v>
      </c>
      <c r="AA174" s="203" t="s">
        <v>143</v>
      </c>
      <c r="AB174" s="203" t="s">
        <v>143</v>
      </c>
      <c r="AC174" s="203" t="s">
        <v>143</v>
      </c>
      <c r="AD174" s="203" t="s">
        <v>143</v>
      </c>
      <c r="AE174" s="201" t="s">
        <v>143</v>
      </c>
      <c r="AF174" s="203" t="s">
        <v>143</v>
      </c>
      <c r="AG174" s="203" t="s">
        <v>143</v>
      </c>
      <c r="AH174" s="203" t="s">
        <v>143</v>
      </c>
      <c r="AI174" s="203" t="s">
        <v>143</v>
      </c>
      <c r="AJ174" s="203" t="s">
        <v>143</v>
      </c>
      <c r="AK174" s="203" t="s">
        <v>143</v>
      </c>
      <c r="AL174" s="203" t="s">
        <v>143</v>
      </c>
      <c r="AM174" s="203" t="s">
        <v>143</v>
      </c>
      <c r="AN174" s="203" t="s">
        <v>143</v>
      </c>
      <c r="AO174" s="203" t="s">
        <v>143</v>
      </c>
      <c r="AP174" s="203" t="s">
        <v>143</v>
      </c>
      <c r="AQ174" s="203" t="s">
        <v>143</v>
      </c>
    </row>
    <row r="175" spans="1:43" x14ac:dyDescent="0.25">
      <c r="A175" s="118" t="s">
        <v>173</v>
      </c>
      <c r="B175" s="212"/>
      <c r="C175" s="212"/>
      <c r="D175" s="212"/>
      <c r="E175" s="205">
        <v>25</v>
      </c>
      <c r="F175" s="201">
        <v>25</v>
      </c>
      <c r="G175" s="201">
        <v>25</v>
      </c>
      <c r="H175" s="203">
        <v>25</v>
      </c>
      <c r="I175" s="203">
        <v>25</v>
      </c>
      <c r="J175" s="203">
        <v>25</v>
      </c>
      <c r="K175" s="203">
        <v>25</v>
      </c>
      <c r="L175" s="203">
        <v>25</v>
      </c>
      <c r="M175" s="203">
        <v>25</v>
      </c>
      <c r="N175" s="203">
        <v>25</v>
      </c>
      <c r="O175" s="203">
        <v>25</v>
      </c>
      <c r="P175" s="203">
        <v>25</v>
      </c>
      <c r="Q175" s="203">
        <v>25</v>
      </c>
      <c r="R175" s="201" t="s">
        <v>143</v>
      </c>
      <c r="S175" s="205" t="s">
        <v>143</v>
      </c>
      <c r="T175" s="203" t="s">
        <v>143</v>
      </c>
      <c r="U175" s="203" t="s">
        <v>143</v>
      </c>
      <c r="V175" s="203" t="s">
        <v>143</v>
      </c>
      <c r="W175" s="203" t="s">
        <v>143</v>
      </c>
      <c r="X175" s="203" t="s">
        <v>143</v>
      </c>
      <c r="Y175" s="203" t="s">
        <v>143</v>
      </c>
      <c r="Z175" s="203" t="s">
        <v>143</v>
      </c>
      <c r="AA175" s="203" t="s">
        <v>143</v>
      </c>
      <c r="AB175" s="203" t="s">
        <v>143</v>
      </c>
      <c r="AC175" s="203" t="s">
        <v>143</v>
      </c>
      <c r="AD175" s="203" t="s">
        <v>143</v>
      </c>
      <c r="AE175" s="201" t="s">
        <v>143</v>
      </c>
      <c r="AF175" s="203" t="s">
        <v>143</v>
      </c>
      <c r="AG175" s="203" t="s">
        <v>143</v>
      </c>
      <c r="AH175" s="203" t="s">
        <v>143</v>
      </c>
      <c r="AI175" s="203" t="s">
        <v>143</v>
      </c>
      <c r="AJ175" s="203" t="s">
        <v>143</v>
      </c>
      <c r="AK175" s="203" t="s">
        <v>143</v>
      </c>
      <c r="AL175" s="203" t="s">
        <v>143</v>
      </c>
      <c r="AM175" s="203" t="s">
        <v>143</v>
      </c>
      <c r="AN175" s="203" t="s">
        <v>143</v>
      </c>
      <c r="AO175" s="203" t="s">
        <v>143</v>
      </c>
      <c r="AP175" s="203" t="s">
        <v>143</v>
      </c>
      <c r="AQ175" s="203" t="s">
        <v>143</v>
      </c>
    </row>
    <row r="176" spans="1:43" x14ac:dyDescent="0.25">
      <c r="A176" s="118" t="s">
        <v>174</v>
      </c>
      <c r="B176" s="212"/>
      <c r="C176" s="212"/>
      <c r="D176" s="212"/>
      <c r="E176" s="205">
        <v>25</v>
      </c>
      <c r="F176" s="201">
        <v>25</v>
      </c>
      <c r="G176" s="201">
        <v>25</v>
      </c>
      <c r="H176" s="203">
        <v>25</v>
      </c>
      <c r="I176" s="203">
        <v>25</v>
      </c>
      <c r="J176" s="203">
        <v>25</v>
      </c>
      <c r="K176" s="203">
        <v>25</v>
      </c>
      <c r="L176" s="203">
        <v>25</v>
      </c>
      <c r="M176" s="203">
        <v>25</v>
      </c>
      <c r="N176" s="203">
        <v>25</v>
      </c>
      <c r="O176" s="203">
        <v>25</v>
      </c>
      <c r="P176" s="203">
        <v>25</v>
      </c>
      <c r="Q176" s="203">
        <v>25</v>
      </c>
      <c r="R176" s="201" t="s">
        <v>143</v>
      </c>
      <c r="S176" s="205" t="s">
        <v>143</v>
      </c>
      <c r="T176" s="203" t="s">
        <v>143</v>
      </c>
      <c r="U176" s="203" t="s">
        <v>143</v>
      </c>
      <c r="V176" s="203" t="s">
        <v>143</v>
      </c>
      <c r="W176" s="203" t="s">
        <v>143</v>
      </c>
      <c r="X176" s="203" t="s">
        <v>143</v>
      </c>
      <c r="Y176" s="203" t="s">
        <v>143</v>
      </c>
      <c r="Z176" s="203" t="s">
        <v>143</v>
      </c>
      <c r="AA176" s="203" t="s">
        <v>143</v>
      </c>
      <c r="AB176" s="203" t="s">
        <v>143</v>
      </c>
      <c r="AC176" s="203" t="s">
        <v>143</v>
      </c>
      <c r="AD176" s="203" t="s">
        <v>143</v>
      </c>
      <c r="AE176" s="201" t="s">
        <v>143</v>
      </c>
      <c r="AF176" s="203" t="s">
        <v>143</v>
      </c>
      <c r="AG176" s="203" t="s">
        <v>143</v>
      </c>
      <c r="AH176" s="203" t="s">
        <v>143</v>
      </c>
      <c r="AI176" s="203" t="s">
        <v>143</v>
      </c>
      <c r="AJ176" s="203" t="s">
        <v>143</v>
      </c>
      <c r="AK176" s="203" t="s">
        <v>143</v>
      </c>
      <c r="AL176" s="203" t="s">
        <v>143</v>
      </c>
      <c r="AM176" s="203" t="s">
        <v>143</v>
      </c>
      <c r="AN176" s="203" t="s">
        <v>143</v>
      </c>
      <c r="AO176" s="203" t="s">
        <v>143</v>
      </c>
      <c r="AP176" s="203" t="s">
        <v>143</v>
      </c>
      <c r="AQ176" s="203" t="s">
        <v>143</v>
      </c>
    </row>
    <row r="177" spans="1:43" x14ac:dyDescent="0.25">
      <c r="A177" s="118" t="s">
        <v>175</v>
      </c>
      <c r="B177" s="212"/>
      <c r="C177" s="212"/>
      <c r="D177" s="212"/>
      <c r="E177" s="205">
        <v>25</v>
      </c>
      <c r="F177" s="201">
        <v>25</v>
      </c>
      <c r="G177" s="201">
        <v>25</v>
      </c>
      <c r="H177" s="203">
        <v>25</v>
      </c>
      <c r="I177" s="203">
        <v>25</v>
      </c>
      <c r="J177" s="203">
        <v>25</v>
      </c>
      <c r="K177" s="203">
        <v>25</v>
      </c>
      <c r="L177" s="203">
        <v>25</v>
      </c>
      <c r="M177" s="203">
        <v>25</v>
      </c>
      <c r="N177" s="203">
        <v>25</v>
      </c>
      <c r="O177" s="203">
        <v>25</v>
      </c>
      <c r="P177" s="203">
        <v>25</v>
      </c>
      <c r="Q177" s="203">
        <v>25</v>
      </c>
      <c r="R177" s="201">
        <v>25</v>
      </c>
      <c r="S177" s="205">
        <v>25</v>
      </c>
      <c r="T177" s="203">
        <v>25</v>
      </c>
      <c r="U177" s="203">
        <v>25</v>
      </c>
      <c r="V177" s="203">
        <v>25</v>
      </c>
      <c r="W177" s="203">
        <v>25</v>
      </c>
      <c r="X177" s="203">
        <v>25</v>
      </c>
      <c r="Y177" s="203">
        <v>25</v>
      </c>
      <c r="Z177" s="203">
        <v>25</v>
      </c>
      <c r="AA177" s="203">
        <v>25</v>
      </c>
      <c r="AB177" s="203">
        <v>25</v>
      </c>
      <c r="AC177" s="203">
        <v>25</v>
      </c>
      <c r="AD177" s="203">
        <v>25</v>
      </c>
      <c r="AE177" s="201">
        <v>25</v>
      </c>
      <c r="AF177" s="203">
        <v>25</v>
      </c>
      <c r="AG177" s="203">
        <v>25</v>
      </c>
      <c r="AH177" s="203">
        <v>25</v>
      </c>
      <c r="AI177" s="203">
        <v>25</v>
      </c>
      <c r="AJ177" s="203">
        <v>25</v>
      </c>
      <c r="AK177" s="203">
        <v>25</v>
      </c>
      <c r="AL177" s="203">
        <v>25</v>
      </c>
      <c r="AM177" s="203">
        <v>25</v>
      </c>
      <c r="AN177" s="203">
        <v>25</v>
      </c>
      <c r="AO177" s="203">
        <v>25</v>
      </c>
      <c r="AP177" s="203">
        <v>25</v>
      </c>
      <c r="AQ177" s="203">
        <v>25</v>
      </c>
    </row>
    <row r="178" spans="1:43" x14ac:dyDescent="0.25">
      <c r="A178" s="118" t="s">
        <v>129</v>
      </c>
      <c r="B178" s="212"/>
      <c r="C178" s="212"/>
      <c r="D178" s="212"/>
      <c r="E178" s="205">
        <v>25</v>
      </c>
      <c r="F178" s="201">
        <v>25</v>
      </c>
      <c r="G178" s="201">
        <v>25</v>
      </c>
      <c r="H178" s="203">
        <v>25</v>
      </c>
      <c r="I178" s="203">
        <v>25</v>
      </c>
      <c r="J178" s="203">
        <v>25</v>
      </c>
      <c r="K178" s="203">
        <v>25</v>
      </c>
      <c r="L178" s="203">
        <v>25</v>
      </c>
      <c r="M178" s="203">
        <v>25</v>
      </c>
      <c r="N178" s="203">
        <v>25</v>
      </c>
      <c r="O178" s="203">
        <v>25</v>
      </c>
      <c r="P178" s="203">
        <v>25</v>
      </c>
      <c r="Q178" s="203">
        <v>25</v>
      </c>
      <c r="R178" s="201" t="s">
        <v>143</v>
      </c>
      <c r="S178" s="205" t="s">
        <v>143</v>
      </c>
      <c r="T178" s="203" t="s">
        <v>143</v>
      </c>
      <c r="U178" s="203" t="s">
        <v>143</v>
      </c>
      <c r="V178" s="203" t="s">
        <v>143</v>
      </c>
      <c r="W178" s="203" t="s">
        <v>143</v>
      </c>
      <c r="X178" s="203" t="s">
        <v>143</v>
      </c>
      <c r="Y178" s="203" t="s">
        <v>143</v>
      </c>
      <c r="Z178" s="203" t="s">
        <v>143</v>
      </c>
      <c r="AA178" s="203" t="s">
        <v>143</v>
      </c>
      <c r="AB178" s="203" t="s">
        <v>143</v>
      </c>
      <c r="AC178" s="203" t="s">
        <v>143</v>
      </c>
      <c r="AD178" s="203" t="s">
        <v>143</v>
      </c>
      <c r="AE178" s="201" t="s">
        <v>143</v>
      </c>
      <c r="AF178" s="203" t="s">
        <v>143</v>
      </c>
      <c r="AG178" s="203" t="s">
        <v>143</v>
      </c>
      <c r="AH178" s="203" t="s">
        <v>143</v>
      </c>
      <c r="AI178" s="203" t="s">
        <v>143</v>
      </c>
      <c r="AJ178" s="203" t="s">
        <v>143</v>
      </c>
      <c r="AK178" s="203" t="s">
        <v>143</v>
      </c>
      <c r="AL178" s="203" t="s">
        <v>143</v>
      </c>
      <c r="AM178" s="203" t="s">
        <v>143</v>
      </c>
      <c r="AN178" s="203" t="s">
        <v>143</v>
      </c>
      <c r="AO178" s="203" t="s">
        <v>143</v>
      </c>
      <c r="AP178" s="203" t="s">
        <v>143</v>
      </c>
      <c r="AQ178" s="203" t="s">
        <v>143</v>
      </c>
    </row>
    <row r="179" spans="1:43" x14ac:dyDescent="0.25">
      <c r="A179" s="118" t="s">
        <v>130</v>
      </c>
      <c r="B179" s="212"/>
      <c r="C179" s="212"/>
      <c r="D179" s="212"/>
      <c r="E179" s="205">
        <v>25</v>
      </c>
      <c r="F179" s="201">
        <v>25</v>
      </c>
      <c r="G179" s="201">
        <v>25</v>
      </c>
      <c r="H179" s="203">
        <v>25</v>
      </c>
      <c r="I179" s="203">
        <v>25</v>
      </c>
      <c r="J179" s="203">
        <v>25</v>
      </c>
      <c r="K179" s="203">
        <v>25</v>
      </c>
      <c r="L179" s="203">
        <v>25</v>
      </c>
      <c r="M179" s="203">
        <v>25</v>
      </c>
      <c r="N179" s="203">
        <v>25</v>
      </c>
      <c r="O179" s="203">
        <v>25</v>
      </c>
      <c r="P179" s="203">
        <v>25</v>
      </c>
      <c r="Q179" s="203">
        <v>25</v>
      </c>
      <c r="R179" s="201" t="s">
        <v>143</v>
      </c>
      <c r="S179" s="205" t="s">
        <v>143</v>
      </c>
      <c r="T179" s="203" t="s">
        <v>143</v>
      </c>
      <c r="U179" s="203" t="s">
        <v>143</v>
      </c>
      <c r="V179" s="203" t="s">
        <v>143</v>
      </c>
      <c r="W179" s="203" t="s">
        <v>143</v>
      </c>
      <c r="X179" s="203" t="s">
        <v>143</v>
      </c>
      <c r="Y179" s="203" t="s">
        <v>143</v>
      </c>
      <c r="Z179" s="203" t="s">
        <v>143</v>
      </c>
      <c r="AA179" s="203" t="s">
        <v>143</v>
      </c>
      <c r="AB179" s="203" t="s">
        <v>143</v>
      </c>
      <c r="AC179" s="203" t="s">
        <v>143</v>
      </c>
      <c r="AD179" s="203" t="s">
        <v>143</v>
      </c>
      <c r="AE179" s="201" t="s">
        <v>143</v>
      </c>
      <c r="AF179" s="203" t="s">
        <v>143</v>
      </c>
      <c r="AG179" s="203" t="s">
        <v>143</v>
      </c>
      <c r="AH179" s="203" t="s">
        <v>143</v>
      </c>
      <c r="AI179" s="203" t="s">
        <v>143</v>
      </c>
      <c r="AJ179" s="203" t="s">
        <v>143</v>
      </c>
      <c r="AK179" s="203" t="s">
        <v>143</v>
      </c>
      <c r="AL179" s="203" t="s">
        <v>143</v>
      </c>
      <c r="AM179" s="203" t="s">
        <v>143</v>
      </c>
      <c r="AN179" s="203" t="s">
        <v>143</v>
      </c>
      <c r="AO179" s="203" t="s">
        <v>143</v>
      </c>
      <c r="AP179" s="203" t="s">
        <v>143</v>
      </c>
      <c r="AQ179" s="203" t="s">
        <v>143</v>
      </c>
    </row>
    <row r="180" spans="1:43" x14ac:dyDescent="0.25">
      <c r="A180" s="118" t="s">
        <v>176</v>
      </c>
      <c r="B180" s="212"/>
      <c r="C180" s="212"/>
      <c r="D180" s="212"/>
      <c r="E180" s="205">
        <v>25</v>
      </c>
      <c r="F180" s="201">
        <v>25</v>
      </c>
      <c r="G180" s="201">
        <v>25</v>
      </c>
      <c r="H180" s="203">
        <v>25</v>
      </c>
      <c r="I180" s="203">
        <v>25</v>
      </c>
      <c r="J180" s="203">
        <v>25</v>
      </c>
      <c r="K180" s="203">
        <v>25</v>
      </c>
      <c r="L180" s="203">
        <v>25</v>
      </c>
      <c r="M180" s="203">
        <v>25</v>
      </c>
      <c r="N180" s="203">
        <v>25</v>
      </c>
      <c r="O180" s="203">
        <v>25</v>
      </c>
      <c r="P180" s="203">
        <v>25</v>
      </c>
      <c r="Q180" s="203">
        <v>25</v>
      </c>
      <c r="R180" s="201" t="s">
        <v>143</v>
      </c>
      <c r="S180" s="205" t="s">
        <v>143</v>
      </c>
      <c r="T180" s="203" t="s">
        <v>143</v>
      </c>
      <c r="U180" s="203" t="s">
        <v>143</v>
      </c>
      <c r="V180" s="203" t="s">
        <v>143</v>
      </c>
      <c r="W180" s="203" t="s">
        <v>143</v>
      </c>
      <c r="X180" s="203" t="s">
        <v>143</v>
      </c>
      <c r="Y180" s="203" t="s">
        <v>143</v>
      </c>
      <c r="Z180" s="203" t="s">
        <v>143</v>
      </c>
      <c r="AA180" s="203" t="s">
        <v>143</v>
      </c>
      <c r="AB180" s="203" t="s">
        <v>143</v>
      </c>
      <c r="AC180" s="203" t="s">
        <v>143</v>
      </c>
      <c r="AD180" s="203" t="s">
        <v>143</v>
      </c>
      <c r="AE180" s="201" t="s">
        <v>143</v>
      </c>
      <c r="AF180" s="203" t="s">
        <v>143</v>
      </c>
      <c r="AG180" s="203" t="s">
        <v>143</v>
      </c>
      <c r="AH180" s="203" t="s">
        <v>143</v>
      </c>
      <c r="AI180" s="203" t="s">
        <v>143</v>
      </c>
      <c r="AJ180" s="203" t="s">
        <v>143</v>
      </c>
      <c r="AK180" s="203" t="s">
        <v>143</v>
      </c>
      <c r="AL180" s="203" t="s">
        <v>143</v>
      </c>
      <c r="AM180" s="203" t="s">
        <v>143</v>
      </c>
      <c r="AN180" s="203" t="s">
        <v>143</v>
      </c>
      <c r="AO180" s="203" t="s">
        <v>143</v>
      </c>
      <c r="AP180" s="203" t="s">
        <v>143</v>
      </c>
      <c r="AQ180" s="203" t="s">
        <v>143</v>
      </c>
    </row>
    <row r="181" spans="1:43" x14ac:dyDescent="0.25">
      <c r="A181" s="118" t="s">
        <v>189</v>
      </c>
      <c r="B181" s="212"/>
      <c r="C181" s="212"/>
      <c r="D181" s="212"/>
      <c r="E181" s="205">
        <v>25</v>
      </c>
      <c r="F181" s="201">
        <v>25</v>
      </c>
      <c r="G181" s="201">
        <v>25</v>
      </c>
      <c r="H181" s="203">
        <v>25</v>
      </c>
      <c r="I181" s="203">
        <v>25</v>
      </c>
      <c r="J181" s="203">
        <v>25</v>
      </c>
      <c r="K181" s="203">
        <v>25</v>
      </c>
      <c r="L181" s="203" t="s">
        <v>143</v>
      </c>
      <c r="M181" s="203">
        <v>25</v>
      </c>
      <c r="N181" s="203">
        <v>25</v>
      </c>
      <c r="O181" s="203">
        <v>25</v>
      </c>
      <c r="P181" s="203">
        <v>25</v>
      </c>
      <c r="Q181" s="203">
        <v>25</v>
      </c>
      <c r="R181" s="201" t="s">
        <v>143</v>
      </c>
      <c r="S181" s="205" t="s">
        <v>143</v>
      </c>
      <c r="T181" s="203" t="s">
        <v>143</v>
      </c>
      <c r="U181" s="203" t="s">
        <v>143</v>
      </c>
      <c r="V181" s="203" t="s">
        <v>143</v>
      </c>
      <c r="W181" s="203" t="s">
        <v>143</v>
      </c>
      <c r="X181" s="203" t="s">
        <v>143</v>
      </c>
      <c r="Y181" s="203" t="s">
        <v>143</v>
      </c>
      <c r="Z181" s="203" t="s">
        <v>143</v>
      </c>
      <c r="AA181" s="203" t="s">
        <v>143</v>
      </c>
      <c r="AB181" s="203" t="s">
        <v>143</v>
      </c>
      <c r="AC181" s="203" t="s">
        <v>143</v>
      </c>
      <c r="AD181" s="203" t="s">
        <v>143</v>
      </c>
      <c r="AE181" s="201" t="s">
        <v>143</v>
      </c>
      <c r="AF181" s="203" t="s">
        <v>143</v>
      </c>
      <c r="AG181" s="203" t="s">
        <v>143</v>
      </c>
      <c r="AH181" s="203" t="s">
        <v>143</v>
      </c>
      <c r="AI181" s="203" t="s">
        <v>143</v>
      </c>
      <c r="AJ181" s="203" t="s">
        <v>143</v>
      </c>
      <c r="AK181" s="203" t="s">
        <v>143</v>
      </c>
      <c r="AL181" s="203" t="s">
        <v>143</v>
      </c>
      <c r="AM181" s="203" t="s">
        <v>143</v>
      </c>
      <c r="AN181" s="203" t="s">
        <v>143</v>
      </c>
      <c r="AO181" s="203" t="s">
        <v>143</v>
      </c>
      <c r="AP181" s="203" t="s">
        <v>143</v>
      </c>
      <c r="AQ181" s="203" t="s">
        <v>143</v>
      </c>
    </row>
    <row r="182" spans="1:43" x14ac:dyDescent="0.25">
      <c r="A182" s="118" t="s">
        <v>188</v>
      </c>
      <c r="B182" s="212"/>
      <c r="C182" s="212"/>
      <c r="D182" s="212"/>
      <c r="E182" s="205">
        <v>25</v>
      </c>
      <c r="F182" s="201">
        <v>25</v>
      </c>
      <c r="G182" s="201">
        <v>25</v>
      </c>
      <c r="H182" s="203">
        <v>25</v>
      </c>
      <c r="I182" s="203">
        <v>25</v>
      </c>
      <c r="J182" s="203">
        <v>25</v>
      </c>
      <c r="K182" s="203">
        <v>25</v>
      </c>
      <c r="L182" s="203">
        <v>25</v>
      </c>
      <c r="M182" s="203">
        <v>25</v>
      </c>
      <c r="N182" s="203">
        <v>25</v>
      </c>
      <c r="O182" s="203">
        <v>25</v>
      </c>
      <c r="P182" s="203">
        <v>25</v>
      </c>
      <c r="Q182" s="203">
        <v>25</v>
      </c>
      <c r="R182" s="201" t="s">
        <v>143</v>
      </c>
      <c r="S182" s="205" t="s">
        <v>143</v>
      </c>
      <c r="T182" s="203" t="s">
        <v>143</v>
      </c>
      <c r="U182" s="203" t="s">
        <v>143</v>
      </c>
      <c r="V182" s="203" t="s">
        <v>143</v>
      </c>
      <c r="W182" s="203" t="s">
        <v>143</v>
      </c>
      <c r="X182" s="203" t="s">
        <v>143</v>
      </c>
      <c r="Y182" s="203" t="s">
        <v>143</v>
      </c>
      <c r="Z182" s="203" t="s">
        <v>143</v>
      </c>
      <c r="AA182" s="203" t="s">
        <v>143</v>
      </c>
      <c r="AB182" s="203" t="s">
        <v>143</v>
      </c>
      <c r="AC182" s="203" t="s">
        <v>143</v>
      </c>
      <c r="AD182" s="203" t="s">
        <v>143</v>
      </c>
      <c r="AE182" s="201" t="s">
        <v>143</v>
      </c>
      <c r="AF182" s="203" t="s">
        <v>143</v>
      </c>
      <c r="AG182" s="203" t="s">
        <v>143</v>
      </c>
      <c r="AH182" s="203" t="s">
        <v>143</v>
      </c>
      <c r="AI182" s="203" t="s">
        <v>143</v>
      </c>
      <c r="AJ182" s="203" t="s">
        <v>143</v>
      </c>
      <c r="AK182" s="203" t="s">
        <v>143</v>
      </c>
      <c r="AL182" s="203" t="s">
        <v>143</v>
      </c>
      <c r="AM182" s="203" t="s">
        <v>143</v>
      </c>
      <c r="AN182" s="203" t="s">
        <v>143</v>
      </c>
      <c r="AO182" s="203" t="s">
        <v>143</v>
      </c>
      <c r="AP182" s="203" t="s">
        <v>143</v>
      </c>
      <c r="AQ182" s="203" t="s">
        <v>143</v>
      </c>
    </row>
    <row r="183" spans="1:43" ht="30" x14ac:dyDescent="0.25">
      <c r="A183" s="118" t="s">
        <v>177</v>
      </c>
      <c r="B183" s="212"/>
      <c r="C183" s="212"/>
      <c r="D183" s="212"/>
      <c r="E183" s="238">
        <v>25</v>
      </c>
      <c r="F183" s="201">
        <v>25</v>
      </c>
      <c r="G183" s="201">
        <v>25</v>
      </c>
      <c r="H183" s="203">
        <v>25</v>
      </c>
      <c r="I183" s="203">
        <v>25</v>
      </c>
      <c r="J183" s="203">
        <v>25</v>
      </c>
      <c r="K183" s="203">
        <v>25</v>
      </c>
      <c r="L183" s="203">
        <v>25</v>
      </c>
      <c r="M183" s="203">
        <v>25</v>
      </c>
      <c r="N183" s="203">
        <v>25</v>
      </c>
      <c r="O183" s="203">
        <v>25</v>
      </c>
      <c r="P183" s="203">
        <v>25</v>
      </c>
      <c r="Q183" s="203">
        <v>25</v>
      </c>
      <c r="R183" s="201">
        <v>25</v>
      </c>
      <c r="S183" s="205">
        <v>25</v>
      </c>
      <c r="T183" s="203">
        <v>25</v>
      </c>
      <c r="U183" s="203">
        <v>25</v>
      </c>
      <c r="V183" s="203">
        <v>25</v>
      </c>
      <c r="W183" s="203">
        <v>25</v>
      </c>
      <c r="X183" s="203">
        <v>25</v>
      </c>
      <c r="Y183" s="203">
        <v>25</v>
      </c>
      <c r="Z183" s="203">
        <v>25</v>
      </c>
      <c r="AA183" s="203">
        <v>25</v>
      </c>
      <c r="AB183" s="203">
        <v>25</v>
      </c>
      <c r="AC183" s="203">
        <v>25</v>
      </c>
      <c r="AD183" s="203">
        <v>25</v>
      </c>
      <c r="AE183" s="201">
        <v>25</v>
      </c>
      <c r="AF183" s="203">
        <v>25</v>
      </c>
      <c r="AG183" s="203">
        <v>25</v>
      </c>
      <c r="AH183" s="203">
        <v>25</v>
      </c>
      <c r="AI183" s="203">
        <v>25</v>
      </c>
      <c r="AJ183" s="203">
        <v>25</v>
      </c>
      <c r="AK183" s="203">
        <v>25</v>
      </c>
      <c r="AL183" s="203">
        <v>25</v>
      </c>
      <c r="AM183" s="203">
        <v>25</v>
      </c>
      <c r="AN183" s="203">
        <v>25</v>
      </c>
      <c r="AO183" s="203">
        <v>25</v>
      </c>
      <c r="AP183" s="203">
        <v>25</v>
      </c>
      <c r="AQ183" s="203">
        <v>25</v>
      </c>
    </row>
    <row r="184" spans="1:43" x14ac:dyDescent="0.25">
      <c r="A184" s="118" t="s">
        <v>126</v>
      </c>
      <c r="B184" s="212"/>
      <c r="C184" s="212"/>
      <c r="D184" s="212"/>
      <c r="E184" s="205">
        <v>25</v>
      </c>
      <c r="F184" s="201">
        <v>25</v>
      </c>
      <c r="G184" s="201">
        <v>25</v>
      </c>
      <c r="H184" s="203">
        <v>25</v>
      </c>
      <c r="I184" s="203">
        <v>25</v>
      </c>
      <c r="J184" s="203">
        <v>25</v>
      </c>
      <c r="K184" s="203">
        <v>25</v>
      </c>
      <c r="L184" s="203">
        <v>25</v>
      </c>
      <c r="M184" s="203">
        <v>25</v>
      </c>
      <c r="N184" s="203">
        <v>25</v>
      </c>
      <c r="O184" s="203">
        <v>25</v>
      </c>
      <c r="P184" s="203">
        <v>25</v>
      </c>
      <c r="Q184" s="203">
        <v>25</v>
      </c>
      <c r="R184" s="201" t="s">
        <v>143</v>
      </c>
      <c r="S184" s="205" t="s">
        <v>143</v>
      </c>
      <c r="T184" s="203" t="s">
        <v>143</v>
      </c>
      <c r="U184" s="203" t="s">
        <v>143</v>
      </c>
      <c r="V184" s="203" t="s">
        <v>143</v>
      </c>
      <c r="W184" s="203" t="s">
        <v>143</v>
      </c>
      <c r="X184" s="203" t="s">
        <v>143</v>
      </c>
      <c r="Y184" s="203" t="s">
        <v>143</v>
      </c>
      <c r="Z184" s="203" t="s">
        <v>143</v>
      </c>
      <c r="AA184" s="203" t="s">
        <v>143</v>
      </c>
      <c r="AB184" s="203" t="s">
        <v>143</v>
      </c>
      <c r="AC184" s="203" t="s">
        <v>143</v>
      </c>
      <c r="AD184" s="203" t="s">
        <v>143</v>
      </c>
      <c r="AE184" s="201" t="s">
        <v>143</v>
      </c>
      <c r="AF184" s="203" t="s">
        <v>143</v>
      </c>
      <c r="AG184" s="203" t="s">
        <v>143</v>
      </c>
      <c r="AH184" s="203" t="s">
        <v>143</v>
      </c>
      <c r="AI184" s="203" t="s">
        <v>143</v>
      </c>
      <c r="AJ184" s="203" t="s">
        <v>143</v>
      </c>
      <c r="AK184" s="203" t="s">
        <v>143</v>
      </c>
      <c r="AL184" s="203" t="s">
        <v>143</v>
      </c>
      <c r="AM184" s="203" t="s">
        <v>143</v>
      </c>
      <c r="AN184" s="203" t="s">
        <v>143</v>
      </c>
      <c r="AO184" s="203" t="s">
        <v>143</v>
      </c>
      <c r="AP184" s="203" t="s">
        <v>143</v>
      </c>
      <c r="AQ184" s="203" t="s">
        <v>143</v>
      </c>
    </row>
    <row r="185" spans="1:43" x14ac:dyDescent="0.25">
      <c r="A185" s="118" t="s">
        <v>127</v>
      </c>
      <c r="B185" s="212"/>
      <c r="C185" s="212"/>
      <c r="D185" s="212"/>
      <c r="E185" s="205">
        <v>25</v>
      </c>
      <c r="F185" s="201">
        <v>25</v>
      </c>
      <c r="G185" s="201">
        <v>25</v>
      </c>
      <c r="H185" s="203">
        <v>25</v>
      </c>
      <c r="I185" s="203">
        <v>25</v>
      </c>
      <c r="J185" s="203">
        <v>25</v>
      </c>
      <c r="K185" s="203">
        <v>25</v>
      </c>
      <c r="L185" s="203">
        <v>25</v>
      </c>
      <c r="M185" s="203">
        <v>25</v>
      </c>
      <c r="N185" s="203">
        <v>25</v>
      </c>
      <c r="O185" s="203">
        <v>25</v>
      </c>
      <c r="P185" s="203">
        <v>25</v>
      </c>
      <c r="Q185" s="203">
        <v>25</v>
      </c>
      <c r="R185" s="201" t="s">
        <v>143</v>
      </c>
      <c r="S185" s="205" t="s">
        <v>143</v>
      </c>
      <c r="T185" s="203" t="s">
        <v>143</v>
      </c>
      <c r="U185" s="203" t="s">
        <v>143</v>
      </c>
      <c r="V185" s="203" t="s">
        <v>143</v>
      </c>
      <c r="W185" s="203" t="s">
        <v>143</v>
      </c>
      <c r="X185" s="203" t="s">
        <v>143</v>
      </c>
      <c r="Y185" s="203" t="s">
        <v>143</v>
      </c>
      <c r="Z185" s="203" t="s">
        <v>143</v>
      </c>
      <c r="AA185" s="203" t="s">
        <v>143</v>
      </c>
      <c r="AB185" s="203" t="s">
        <v>143</v>
      </c>
      <c r="AC185" s="203" t="s">
        <v>143</v>
      </c>
      <c r="AD185" s="203" t="s">
        <v>143</v>
      </c>
      <c r="AE185" s="201" t="s">
        <v>143</v>
      </c>
      <c r="AF185" s="203" t="s">
        <v>143</v>
      </c>
      <c r="AG185" s="203" t="s">
        <v>143</v>
      </c>
      <c r="AH185" s="203" t="s">
        <v>143</v>
      </c>
      <c r="AI185" s="203" t="s">
        <v>143</v>
      </c>
      <c r="AJ185" s="203" t="s">
        <v>143</v>
      </c>
      <c r="AK185" s="203" t="s">
        <v>143</v>
      </c>
      <c r="AL185" s="203" t="s">
        <v>143</v>
      </c>
      <c r="AM185" s="203" t="s">
        <v>143</v>
      </c>
      <c r="AN185" s="203" t="s">
        <v>143</v>
      </c>
      <c r="AO185" s="203" t="s">
        <v>143</v>
      </c>
      <c r="AP185" s="203" t="s">
        <v>143</v>
      </c>
      <c r="AQ185" s="203" t="s">
        <v>143</v>
      </c>
    </row>
    <row r="186" spans="1:43" x14ac:dyDescent="0.25">
      <c r="A186" s="90"/>
      <c r="B186" s="90"/>
      <c r="C186" s="90"/>
      <c r="D186" s="90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</row>
    <row r="187" spans="1:43" ht="105" customHeight="1" x14ac:dyDescent="0.25">
      <c r="A187" s="108" t="s">
        <v>102</v>
      </c>
      <c r="B187" s="181" t="s">
        <v>144</v>
      </c>
      <c r="C187" s="181" t="s">
        <v>145</v>
      </c>
      <c r="D187" s="181" t="s">
        <v>146</v>
      </c>
      <c r="E187" s="94" t="s">
        <v>48</v>
      </c>
      <c r="F187" s="94" t="s">
        <v>87</v>
      </c>
      <c r="G187" s="94" t="s">
        <v>55</v>
      </c>
      <c r="H187" s="94" t="s">
        <v>68</v>
      </c>
      <c r="I187" s="94" t="s">
        <v>69</v>
      </c>
      <c r="J187" s="94" t="s">
        <v>57</v>
      </c>
      <c r="K187" s="94" t="s">
        <v>56</v>
      </c>
      <c r="L187" s="94" t="s">
        <v>58</v>
      </c>
      <c r="M187" s="94" t="s">
        <v>59</v>
      </c>
      <c r="N187" s="94" t="s">
        <v>142</v>
      </c>
      <c r="O187" s="94" t="s">
        <v>60</v>
      </c>
      <c r="P187" s="94" t="s">
        <v>82</v>
      </c>
      <c r="Q187" s="94" t="s">
        <v>70</v>
      </c>
      <c r="R187" s="95" t="s">
        <v>48</v>
      </c>
      <c r="S187" s="95" t="s">
        <v>87</v>
      </c>
      <c r="T187" s="95" t="s">
        <v>55</v>
      </c>
      <c r="U187" s="95" t="s">
        <v>68</v>
      </c>
      <c r="V187" s="95" t="s">
        <v>69</v>
      </c>
      <c r="W187" s="95" t="s">
        <v>57</v>
      </c>
      <c r="X187" s="95" t="s">
        <v>56</v>
      </c>
      <c r="Y187" s="95" t="s">
        <v>58</v>
      </c>
      <c r="Z187" s="95" t="s">
        <v>59</v>
      </c>
      <c r="AA187" s="95" t="s">
        <v>142</v>
      </c>
      <c r="AB187" s="95" t="s">
        <v>60</v>
      </c>
      <c r="AC187" s="95" t="s">
        <v>82</v>
      </c>
      <c r="AD187" s="95" t="s">
        <v>70</v>
      </c>
      <c r="AE187" s="96" t="s">
        <v>48</v>
      </c>
      <c r="AF187" s="96" t="s">
        <v>87</v>
      </c>
      <c r="AG187" s="96" t="s">
        <v>55</v>
      </c>
      <c r="AH187" s="96" t="s">
        <v>68</v>
      </c>
      <c r="AI187" s="96" t="s">
        <v>69</v>
      </c>
      <c r="AJ187" s="96" t="s">
        <v>57</v>
      </c>
      <c r="AK187" s="96" t="s">
        <v>56</v>
      </c>
      <c r="AL187" s="96" t="s">
        <v>58</v>
      </c>
      <c r="AM187" s="96" t="s">
        <v>59</v>
      </c>
      <c r="AN187" s="96" t="s">
        <v>142</v>
      </c>
      <c r="AO187" s="96" t="s">
        <v>60</v>
      </c>
      <c r="AP187" s="96" t="s">
        <v>82</v>
      </c>
      <c r="AQ187" s="96" t="s">
        <v>70</v>
      </c>
    </row>
    <row r="188" spans="1:43" x14ac:dyDescent="0.25">
      <c r="A188" s="86"/>
      <c r="B188" s="86"/>
      <c r="C188" s="86"/>
      <c r="D188" s="86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</row>
    <row r="189" spans="1:43" x14ac:dyDescent="0.25">
      <c r="A189" s="118" t="s">
        <v>150</v>
      </c>
      <c r="B189" s="212"/>
      <c r="C189" s="212"/>
      <c r="D189" s="212"/>
      <c r="E189" s="205">
        <v>75</v>
      </c>
      <c r="F189" s="201">
        <v>75</v>
      </c>
      <c r="G189" s="201">
        <v>75</v>
      </c>
      <c r="H189" s="203">
        <v>75</v>
      </c>
      <c r="I189" s="203">
        <v>75</v>
      </c>
      <c r="J189" s="203">
        <v>75</v>
      </c>
      <c r="K189" s="203">
        <v>75</v>
      </c>
      <c r="L189" s="203">
        <v>75</v>
      </c>
      <c r="M189" s="203">
        <v>75</v>
      </c>
      <c r="N189" s="203">
        <v>75</v>
      </c>
      <c r="O189" s="203">
        <v>75</v>
      </c>
      <c r="P189" s="203">
        <v>75</v>
      </c>
      <c r="Q189" s="203">
        <v>75</v>
      </c>
      <c r="R189" s="201">
        <v>75</v>
      </c>
      <c r="S189" s="205">
        <v>75</v>
      </c>
      <c r="T189" s="203">
        <v>75</v>
      </c>
      <c r="U189" s="203">
        <v>75</v>
      </c>
      <c r="V189" s="203">
        <v>75</v>
      </c>
      <c r="W189" s="203">
        <v>75</v>
      </c>
      <c r="X189" s="203">
        <v>75</v>
      </c>
      <c r="Y189" s="203">
        <v>75</v>
      </c>
      <c r="Z189" s="203">
        <v>75</v>
      </c>
      <c r="AA189" s="203">
        <v>75</v>
      </c>
      <c r="AB189" s="203">
        <v>75</v>
      </c>
      <c r="AC189" s="203">
        <v>75</v>
      </c>
      <c r="AD189" s="203">
        <v>75</v>
      </c>
      <c r="AE189" s="201">
        <v>75</v>
      </c>
      <c r="AF189" s="203">
        <v>75</v>
      </c>
      <c r="AG189" s="203">
        <v>75</v>
      </c>
      <c r="AH189" s="203">
        <v>75</v>
      </c>
      <c r="AI189" s="203">
        <v>75</v>
      </c>
      <c r="AJ189" s="203">
        <v>75</v>
      </c>
      <c r="AK189" s="203">
        <v>75</v>
      </c>
      <c r="AL189" s="203">
        <v>75</v>
      </c>
      <c r="AM189" s="203">
        <v>75</v>
      </c>
      <c r="AN189" s="203">
        <v>75</v>
      </c>
      <c r="AO189" s="203">
        <v>75</v>
      </c>
      <c r="AP189" s="203">
        <v>75</v>
      </c>
      <c r="AQ189" s="203">
        <v>75</v>
      </c>
    </row>
    <row r="190" spans="1:43" x14ac:dyDescent="0.25">
      <c r="A190" s="118" t="s">
        <v>151</v>
      </c>
      <c r="B190" s="212"/>
      <c r="C190" s="212"/>
      <c r="D190" s="212"/>
      <c r="E190" s="205">
        <v>75</v>
      </c>
      <c r="F190" s="201">
        <v>75</v>
      </c>
      <c r="G190" s="201">
        <v>75</v>
      </c>
      <c r="H190" s="203">
        <v>75</v>
      </c>
      <c r="I190" s="203">
        <v>75</v>
      </c>
      <c r="J190" s="203">
        <v>75</v>
      </c>
      <c r="K190" s="203">
        <v>75</v>
      </c>
      <c r="L190" s="203">
        <v>75</v>
      </c>
      <c r="M190" s="203">
        <v>75</v>
      </c>
      <c r="N190" s="203">
        <v>75</v>
      </c>
      <c r="O190" s="203">
        <v>75</v>
      </c>
      <c r="P190" s="203">
        <v>75</v>
      </c>
      <c r="Q190" s="203">
        <v>75</v>
      </c>
      <c r="R190" s="201">
        <v>75</v>
      </c>
      <c r="S190" s="205">
        <v>75</v>
      </c>
      <c r="T190" s="203">
        <v>75</v>
      </c>
      <c r="U190" s="203">
        <v>75</v>
      </c>
      <c r="V190" s="203">
        <v>75</v>
      </c>
      <c r="W190" s="203">
        <v>75</v>
      </c>
      <c r="X190" s="203">
        <v>75</v>
      </c>
      <c r="Y190" s="203">
        <v>75</v>
      </c>
      <c r="Z190" s="203">
        <v>75</v>
      </c>
      <c r="AA190" s="203">
        <v>75</v>
      </c>
      <c r="AB190" s="203">
        <v>75</v>
      </c>
      <c r="AC190" s="203">
        <v>75</v>
      </c>
      <c r="AD190" s="203">
        <v>75</v>
      </c>
      <c r="AE190" s="201">
        <v>75</v>
      </c>
      <c r="AF190" s="203">
        <v>75</v>
      </c>
      <c r="AG190" s="203">
        <v>75</v>
      </c>
      <c r="AH190" s="203">
        <v>75</v>
      </c>
      <c r="AI190" s="203">
        <v>75</v>
      </c>
      <c r="AJ190" s="203">
        <v>75</v>
      </c>
      <c r="AK190" s="203">
        <v>75</v>
      </c>
      <c r="AL190" s="203">
        <v>75</v>
      </c>
      <c r="AM190" s="203">
        <v>75</v>
      </c>
      <c r="AN190" s="203">
        <v>75</v>
      </c>
      <c r="AO190" s="203">
        <v>75</v>
      </c>
      <c r="AP190" s="203">
        <v>75</v>
      </c>
      <c r="AQ190" s="203">
        <v>75</v>
      </c>
    </row>
    <row r="191" spans="1:43" x14ac:dyDescent="0.25">
      <c r="A191" s="118" t="s">
        <v>152</v>
      </c>
      <c r="B191" s="204"/>
      <c r="C191" s="204"/>
      <c r="D191" s="204"/>
      <c r="E191" s="205">
        <v>75</v>
      </c>
      <c r="F191" s="201">
        <v>75</v>
      </c>
      <c r="G191" s="201">
        <v>75</v>
      </c>
      <c r="H191" s="203">
        <v>75</v>
      </c>
      <c r="I191" s="203">
        <v>75</v>
      </c>
      <c r="J191" s="203">
        <v>75</v>
      </c>
      <c r="K191" s="203">
        <v>75</v>
      </c>
      <c r="L191" s="203">
        <v>75</v>
      </c>
      <c r="M191" s="203">
        <v>75</v>
      </c>
      <c r="N191" s="203">
        <v>75</v>
      </c>
      <c r="O191" s="203">
        <v>75</v>
      </c>
      <c r="P191" s="203">
        <v>75</v>
      </c>
      <c r="Q191" s="203">
        <v>75</v>
      </c>
      <c r="R191" s="201">
        <v>75</v>
      </c>
      <c r="S191" s="205">
        <v>75</v>
      </c>
      <c r="T191" s="203">
        <v>75</v>
      </c>
      <c r="U191" s="203">
        <v>75</v>
      </c>
      <c r="V191" s="203">
        <v>75</v>
      </c>
      <c r="W191" s="203">
        <v>75</v>
      </c>
      <c r="X191" s="203">
        <v>75</v>
      </c>
      <c r="Y191" s="203">
        <v>75</v>
      </c>
      <c r="Z191" s="203">
        <v>75</v>
      </c>
      <c r="AA191" s="203">
        <v>75</v>
      </c>
      <c r="AB191" s="203">
        <v>75</v>
      </c>
      <c r="AC191" s="203">
        <v>75</v>
      </c>
      <c r="AD191" s="203">
        <v>75</v>
      </c>
      <c r="AE191" s="201">
        <v>75</v>
      </c>
      <c r="AF191" s="203" t="s">
        <v>143</v>
      </c>
      <c r="AG191" s="203">
        <v>75</v>
      </c>
      <c r="AH191" s="203">
        <v>75</v>
      </c>
      <c r="AI191" s="203">
        <v>75</v>
      </c>
      <c r="AJ191" s="203">
        <v>75</v>
      </c>
      <c r="AK191" s="203">
        <v>75</v>
      </c>
      <c r="AL191" s="203">
        <v>75</v>
      </c>
      <c r="AM191" s="203">
        <v>75</v>
      </c>
      <c r="AN191" s="203">
        <v>75</v>
      </c>
      <c r="AO191" s="203">
        <v>75</v>
      </c>
      <c r="AP191" s="203">
        <v>75</v>
      </c>
      <c r="AQ191" s="203">
        <v>75</v>
      </c>
    </row>
    <row r="192" spans="1:43" x14ac:dyDescent="0.25">
      <c r="A192" s="118" t="s">
        <v>185</v>
      </c>
      <c r="B192" s="204"/>
      <c r="C192" s="204"/>
      <c r="D192" s="204"/>
      <c r="E192" s="205">
        <v>75</v>
      </c>
      <c r="F192" s="201">
        <v>75</v>
      </c>
      <c r="G192" s="201">
        <v>75</v>
      </c>
      <c r="H192" s="203">
        <v>75</v>
      </c>
      <c r="I192" s="203">
        <v>75</v>
      </c>
      <c r="J192" s="203">
        <v>75</v>
      </c>
      <c r="K192" s="203">
        <v>75</v>
      </c>
      <c r="L192" s="203">
        <v>75</v>
      </c>
      <c r="M192" s="203">
        <v>75</v>
      </c>
      <c r="N192" s="203">
        <v>75</v>
      </c>
      <c r="O192" s="203">
        <v>75</v>
      </c>
      <c r="P192" s="203">
        <v>75</v>
      </c>
      <c r="Q192" s="203">
        <v>75</v>
      </c>
      <c r="R192" s="201">
        <v>75</v>
      </c>
      <c r="S192" s="205">
        <v>75</v>
      </c>
      <c r="T192" s="203">
        <v>75</v>
      </c>
      <c r="U192" s="203">
        <v>75</v>
      </c>
      <c r="V192" s="203">
        <v>75</v>
      </c>
      <c r="W192" s="203">
        <v>75</v>
      </c>
      <c r="X192" s="203">
        <v>75</v>
      </c>
      <c r="Y192" s="203">
        <v>75</v>
      </c>
      <c r="Z192" s="203">
        <v>75</v>
      </c>
      <c r="AA192" s="203">
        <v>75</v>
      </c>
      <c r="AB192" s="203">
        <v>75</v>
      </c>
      <c r="AC192" s="203">
        <v>75</v>
      </c>
      <c r="AD192" s="203">
        <v>75</v>
      </c>
      <c r="AE192" s="201">
        <v>75</v>
      </c>
      <c r="AF192" s="203" t="s">
        <v>143</v>
      </c>
      <c r="AG192" s="203">
        <v>75</v>
      </c>
      <c r="AH192" s="203">
        <v>75</v>
      </c>
      <c r="AI192" s="203">
        <v>75</v>
      </c>
      <c r="AJ192" s="203">
        <v>75</v>
      </c>
      <c r="AK192" s="203">
        <v>75</v>
      </c>
      <c r="AL192" s="203">
        <v>75</v>
      </c>
      <c r="AM192" s="203">
        <v>75</v>
      </c>
      <c r="AN192" s="203">
        <v>75</v>
      </c>
      <c r="AO192" s="203">
        <v>75</v>
      </c>
      <c r="AP192" s="203">
        <v>75</v>
      </c>
      <c r="AQ192" s="203">
        <v>75</v>
      </c>
    </row>
    <row r="193" spans="1:43" x14ac:dyDescent="0.25">
      <c r="A193" s="118" t="s">
        <v>153</v>
      </c>
      <c r="B193" s="204"/>
      <c r="C193" s="204"/>
      <c r="D193" s="204"/>
      <c r="E193" s="205">
        <v>75</v>
      </c>
      <c r="F193" s="201">
        <v>75</v>
      </c>
      <c r="G193" s="201">
        <v>75</v>
      </c>
      <c r="H193" s="203">
        <v>75</v>
      </c>
      <c r="I193" s="203">
        <v>75</v>
      </c>
      <c r="J193" s="203">
        <v>75</v>
      </c>
      <c r="K193" s="203">
        <v>75</v>
      </c>
      <c r="L193" s="203">
        <v>75</v>
      </c>
      <c r="M193" s="203">
        <v>75</v>
      </c>
      <c r="N193" s="203">
        <v>75</v>
      </c>
      <c r="O193" s="203">
        <v>75</v>
      </c>
      <c r="P193" s="203">
        <v>75</v>
      </c>
      <c r="Q193" s="203">
        <v>75</v>
      </c>
      <c r="R193" s="201">
        <v>75</v>
      </c>
      <c r="S193" s="205">
        <v>75</v>
      </c>
      <c r="T193" s="203">
        <v>75</v>
      </c>
      <c r="U193" s="203">
        <v>75</v>
      </c>
      <c r="V193" s="203">
        <v>75</v>
      </c>
      <c r="W193" s="203">
        <v>75</v>
      </c>
      <c r="X193" s="203">
        <v>75</v>
      </c>
      <c r="Y193" s="203">
        <v>75</v>
      </c>
      <c r="Z193" s="203">
        <v>75</v>
      </c>
      <c r="AA193" s="203">
        <v>75</v>
      </c>
      <c r="AB193" s="203">
        <v>75</v>
      </c>
      <c r="AC193" s="203">
        <v>75</v>
      </c>
      <c r="AD193" s="203">
        <v>75</v>
      </c>
      <c r="AE193" s="201">
        <v>75</v>
      </c>
      <c r="AF193" s="203" t="s">
        <v>143</v>
      </c>
      <c r="AG193" s="203">
        <v>75</v>
      </c>
      <c r="AH193" s="203">
        <v>75</v>
      </c>
      <c r="AI193" s="203">
        <v>75</v>
      </c>
      <c r="AJ193" s="203">
        <v>75</v>
      </c>
      <c r="AK193" s="203">
        <v>75</v>
      </c>
      <c r="AL193" s="203">
        <v>75</v>
      </c>
      <c r="AM193" s="203">
        <v>75</v>
      </c>
      <c r="AN193" s="203">
        <v>75</v>
      </c>
      <c r="AO193" s="203">
        <v>75</v>
      </c>
      <c r="AP193" s="203">
        <v>75</v>
      </c>
      <c r="AQ193" s="203">
        <v>75</v>
      </c>
    </row>
    <row r="194" spans="1:43" x14ac:dyDescent="0.25">
      <c r="A194" s="118" t="s">
        <v>154</v>
      </c>
      <c r="B194" s="212"/>
      <c r="C194" s="212"/>
      <c r="D194" s="212"/>
      <c r="E194" s="205">
        <v>75</v>
      </c>
      <c r="F194" s="201">
        <v>75</v>
      </c>
      <c r="G194" s="201">
        <v>75</v>
      </c>
      <c r="H194" s="203">
        <v>75</v>
      </c>
      <c r="I194" s="203">
        <v>75</v>
      </c>
      <c r="J194" s="203">
        <v>75</v>
      </c>
      <c r="K194" s="203">
        <v>75</v>
      </c>
      <c r="L194" s="203">
        <v>75</v>
      </c>
      <c r="M194" s="203">
        <v>75</v>
      </c>
      <c r="N194" s="203">
        <v>75</v>
      </c>
      <c r="O194" s="203">
        <v>75</v>
      </c>
      <c r="P194" s="203">
        <v>75</v>
      </c>
      <c r="Q194" s="203">
        <v>75</v>
      </c>
      <c r="R194" s="201">
        <v>75</v>
      </c>
      <c r="S194" s="205">
        <v>75</v>
      </c>
      <c r="T194" s="203">
        <v>75</v>
      </c>
      <c r="U194" s="203">
        <v>75</v>
      </c>
      <c r="V194" s="203">
        <v>75</v>
      </c>
      <c r="W194" s="203">
        <v>75</v>
      </c>
      <c r="X194" s="203">
        <v>75</v>
      </c>
      <c r="Y194" s="203">
        <v>75</v>
      </c>
      <c r="Z194" s="203">
        <v>75</v>
      </c>
      <c r="AA194" s="203">
        <v>75</v>
      </c>
      <c r="AB194" s="203">
        <v>75</v>
      </c>
      <c r="AC194" s="203">
        <v>75</v>
      </c>
      <c r="AD194" s="203">
        <v>75</v>
      </c>
      <c r="AE194" s="201">
        <v>75</v>
      </c>
      <c r="AF194" s="203">
        <v>75</v>
      </c>
      <c r="AG194" s="203">
        <v>75</v>
      </c>
      <c r="AH194" s="203">
        <v>75</v>
      </c>
      <c r="AI194" s="203">
        <v>75</v>
      </c>
      <c r="AJ194" s="203">
        <v>75</v>
      </c>
      <c r="AK194" s="203">
        <v>75</v>
      </c>
      <c r="AL194" s="203">
        <v>75</v>
      </c>
      <c r="AM194" s="203">
        <v>75</v>
      </c>
      <c r="AN194" s="203">
        <v>75</v>
      </c>
      <c r="AO194" s="203">
        <v>75</v>
      </c>
      <c r="AP194" s="203">
        <v>75</v>
      </c>
      <c r="AQ194" s="203">
        <v>75</v>
      </c>
    </row>
    <row r="195" spans="1:43" x14ac:dyDescent="0.25">
      <c r="A195" s="118" t="s">
        <v>155</v>
      </c>
      <c r="B195" s="212"/>
      <c r="C195" s="212"/>
      <c r="D195" s="212"/>
      <c r="E195" s="205">
        <v>75</v>
      </c>
      <c r="F195" s="201" t="s">
        <v>143</v>
      </c>
      <c r="G195" s="201">
        <v>75</v>
      </c>
      <c r="H195" s="203">
        <v>75</v>
      </c>
      <c r="I195" s="203">
        <v>75</v>
      </c>
      <c r="J195" s="203">
        <v>75</v>
      </c>
      <c r="K195" s="203">
        <v>75</v>
      </c>
      <c r="L195" s="203">
        <v>75</v>
      </c>
      <c r="M195" s="203">
        <v>75</v>
      </c>
      <c r="N195" s="203">
        <v>75</v>
      </c>
      <c r="O195" s="203">
        <v>75</v>
      </c>
      <c r="P195" s="203">
        <v>75</v>
      </c>
      <c r="Q195" s="203">
        <v>75</v>
      </c>
      <c r="R195" s="201" t="s">
        <v>143</v>
      </c>
      <c r="S195" s="205">
        <v>75</v>
      </c>
      <c r="T195" s="203">
        <v>75</v>
      </c>
      <c r="U195" s="203">
        <v>75</v>
      </c>
      <c r="V195" s="203">
        <v>75</v>
      </c>
      <c r="W195" s="203">
        <v>75</v>
      </c>
      <c r="X195" s="203">
        <v>75</v>
      </c>
      <c r="Y195" s="203">
        <v>75</v>
      </c>
      <c r="Z195" s="203">
        <v>75</v>
      </c>
      <c r="AA195" s="203">
        <v>75</v>
      </c>
      <c r="AB195" s="203">
        <v>75</v>
      </c>
      <c r="AC195" s="203">
        <v>75</v>
      </c>
      <c r="AD195" s="203">
        <v>75</v>
      </c>
      <c r="AE195" s="201">
        <v>75</v>
      </c>
      <c r="AF195" s="203" t="s">
        <v>143</v>
      </c>
      <c r="AG195" s="203">
        <v>75</v>
      </c>
      <c r="AH195" s="203">
        <v>75</v>
      </c>
      <c r="AI195" s="203">
        <v>75</v>
      </c>
      <c r="AJ195" s="203">
        <v>75</v>
      </c>
      <c r="AK195" s="203">
        <v>75</v>
      </c>
      <c r="AL195" s="203">
        <v>75</v>
      </c>
      <c r="AM195" s="203">
        <v>75</v>
      </c>
      <c r="AN195" s="203">
        <v>75</v>
      </c>
      <c r="AO195" s="203">
        <v>75</v>
      </c>
      <c r="AP195" s="203">
        <v>75</v>
      </c>
      <c r="AQ195" s="203">
        <v>75</v>
      </c>
    </row>
    <row r="196" spans="1:43" x14ac:dyDescent="0.25">
      <c r="A196" s="118" t="s">
        <v>156</v>
      </c>
      <c r="B196" s="212"/>
      <c r="C196" s="212"/>
      <c r="D196" s="212"/>
      <c r="E196" s="205">
        <v>75</v>
      </c>
      <c r="F196" s="201">
        <v>75</v>
      </c>
      <c r="G196" s="201">
        <v>75</v>
      </c>
      <c r="H196" s="203">
        <v>75</v>
      </c>
      <c r="I196" s="203">
        <v>75</v>
      </c>
      <c r="J196" s="203">
        <v>75</v>
      </c>
      <c r="K196" s="203">
        <v>75</v>
      </c>
      <c r="L196" s="203">
        <v>75</v>
      </c>
      <c r="M196" s="203">
        <v>75</v>
      </c>
      <c r="N196" s="203">
        <v>75</v>
      </c>
      <c r="O196" s="203">
        <v>75</v>
      </c>
      <c r="P196" s="203">
        <v>75</v>
      </c>
      <c r="Q196" s="203">
        <v>75</v>
      </c>
      <c r="R196" s="201" t="s">
        <v>143</v>
      </c>
      <c r="S196" s="205" t="s">
        <v>143</v>
      </c>
      <c r="T196" s="203" t="s">
        <v>143</v>
      </c>
      <c r="U196" s="203" t="s">
        <v>143</v>
      </c>
      <c r="V196" s="203" t="s">
        <v>143</v>
      </c>
      <c r="W196" s="203" t="s">
        <v>143</v>
      </c>
      <c r="X196" s="203" t="s">
        <v>143</v>
      </c>
      <c r="Y196" s="203" t="s">
        <v>143</v>
      </c>
      <c r="Z196" s="203" t="s">
        <v>143</v>
      </c>
      <c r="AA196" s="203" t="s">
        <v>143</v>
      </c>
      <c r="AB196" s="203" t="s">
        <v>143</v>
      </c>
      <c r="AC196" s="203" t="s">
        <v>143</v>
      </c>
      <c r="AD196" s="203" t="s">
        <v>143</v>
      </c>
      <c r="AE196" s="201" t="s">
        <v>143</v>
      </c>
      <c r="AF196" s="203" t="s">
        <v>143</v>
      </c>
      <c r="AG196" s="203" t="s">
        <v>143</v>
      </c>
      <c r="AH196" s="203" t="s">
        <v>143</v>
      </c>
      <c r="AI196" s="203" t="s">
        <v>143</v>
      </c>
      <c r="AJ196" s="203" t="s">
        <v>143</v>
      </c>
      <c r="AK196" s="203" t="s">
        <v>143</v>
      </c>
      <c r="AL196" s="203" t="s">
        <v>143</v>
      </c>
      <c r="AM196" s="203" t="s">
        <v>143</v>
      </c>
      <c r="AN196" s="203" t="s">
        <v>143</v>
      </c>
      <c r="AO196" s="203" t="s">
        <v>143</v>
      </c>
      <c r="AP196" s="203" t="s">
        <v>143</v>
      </c>
      <c r="AQ196" s="203" t="s">
        <v>143</v>
      </c>
    </row>
    <row r="197" spans="1:43" x14ac:dyDescent="0.25">
      <c r="A197" s="118" t="s">
        <v>183</v>
      </c>
      <c r="B197" s="212"/>
      <c r="C197" s="212"/>
      <c r="D197" s="212"/>
      <c r="E197" s="205">
        <v>75</v>
      </c>
      <c r="F197" s="201">
        <v>75</v>
      </c>
      <c r="G197" s="201">
        <v>75</v>
      </c>
      <c r="H197" s="203">
        <v>75</v>
      </c>
      <c r="I197" s="203">
        <v>75</v>
      </c>
      <c r="J197" s="203">
        <v>75</v>
      </c>
      <c r="K197" s="203">
        <v>75</v>
      </c>
      <c r="L197" s="203">
        <v>75</v>
      </c>
      <c r="M197" s="203">
        <v>75</v>
      </c>
      <c r="N197" s="203">
        <v>75</v>
      </c>
      <c r="O197" s="203">
        <v>75</v>
      </c>
      <c r="P197" s="203">
        <v>75</v>
      </c>
      <c r="Q197" s="203">
        <v>75</v>
      </c>
      <c r="R197" s="201">
        <v>75</v>
      </c>
      <c r="S197" s="205">
        <v>75</v>
      </c>
      <c r="T197" s="203">
        <v>75</v>
      </c>
      <c r="U197" s="203">
        <v>75</v>
      </c>
      <c r="V197" s="203">
        <v>75</v>
      </c>
      <c r="W197" s="203">
        <v>75</v>
      </c>
      <c r="X197" s="203">
        <v>75</v>
      </c>
      <c r="Y197" s="203">
        <v>75</v>
      </c>
      <c r="Z197" s="203">
        <v>75</v>
      </c>
      <c r="AA197" s="203">
        <v>75</v>
      </c>
      <c r="AB197" s="203">
        <v>75</v>
      </c>
      <c r="AC197" s="203">
        <v>75</v>
      </c>
      <c r="AD197" s="203">
        <v>75</v>
      </c>
      <c r="AE197" s="201">
        <v>75</v>
      </c>
      <c r="AF197" s="203">
        <v>75</v>
      </c>
      <c r="AG197" s="203">
        <v>75</v>
      </c>
      <c r="AH197" s="203">
        <v>75</v>
      </c>
      <c r="AI197" s="203">
        <v>75</v>
      </c>
      <c r="AJ197" s="203">
        <v>75</v>
      </c>
      <c r="AK197" s="203">
        <v>75</v>
      </c>
      <c r="AL197" s="203">
        <v>75</v>
      </c>
      <c r="AM197" s="203">
        <v>75</v>
      </c>
      <c r="AN197" s="203">
        <v>75</v>
      </c>
      <c r="AO197" s="203">
        <v>75</v>
      </c>
      <c r="AP197" s="203">
        <v>75</v>
      </c>
      <c r="AQ197" s="203">
        <v>75</v>
      </c>
    </row>
    <row r="198" spans="1:43" x14ac:dyDescent="0.25">
      <c r="A198" s="118" t="s">
        <v>73</v>
      </c>
      <c r="B198" s="212"/>
      <c r="C198" s="212"/>
      <c r="D198" s="212"/>
      <c r="E198" s="205">
        <v>75</v>
      </c>
      <c r="F198" s="201">
        <v>75</v>
      </c>
      <c r="G198" s="201">
        <v>75</v>
      </c>
      <c r="H198" s="203">
        <v>75</v>
      </c>
      <c r="I198" s="203">
        <v>75</v>
      </c>
      <c r="J198" s="203">
        <v>75</v>
      </c>
      <c r="K198" s="203">
        <v>75</v>
      </c>
      <c r="L198" s="203">
        <v>75</v>
      </c>
      <c r="M198" s="203">
        <v>75</v>
      </c>
      <c r="N198" s="203">
        <v>75</v>
      </c>
      <c r="O198" s="203">
        <v>75</v>
      </c>
      <c r="P198" s="203">
        <v>75</v>
      </c>
      <c r="Q198" s="203">
        <v>75</v>
      </c>
      <c r="R198" s="201">
        <v>75</v>
      </c>
      <c r="S198" s="205">
        <v>75</v>
      </c>
      <c r="T198" s="203">
        <v>75</v>
      </c>
      <c r="U198" s="203">
        <v>75</v>
      </c>
      <c r="V198" s="203">
        <v>75</v>
      </c>
      <c r="W198" s="203">
        <v>75</v>
      </c>
      <c r="X198" s="203">
        <v>75</v>
      </c>
      <c r="Y198" s="203">
        <v>75</v>
      </c>
      <c r="Z198" s="203">
        <v>75</v>
      </c>
      <c r="AA198" s="203">
        <v>75</v>
      </c>
      <c r="AB198" s="203">
        <v>75</v>
      </c>
      <c r="AC198" s="203">
        <v>75</v>
      </c>
      <c r="AD198" s="203">
        <v>75</v>
      </c>
      <c r="AE198" s="201">
        <v>75</v>
      </c>
      <c r="AF198" s="203">
        <v>75</v>
      </c>
      <c r="AG198" s="203">
        <v>75</v>
      </c>
      <c r="AH198" s="203">
        <v>75</v>
      </c>
      <c r="AI198" s="203">
        <v>75</v>
      </c>
      <c r="AJ198" s="203">
        <v>75</v>
      </c>
      <c r="AK198" s="203">
        <v>75</v>
      </c>
      <c r="AL198" s="203">
        <v>75</v>
      </c>
      <c r="AM198" s="203">
        <v>75</v>
      </c>
      <c r="AN198" s="203">
        <v>75</v>
      </c>
      <c r="AO198" s="203">
        <v>75</v>
      </c>
      <c r="AP198" s="203">
        <v>75</v>
      </c>
      <c r="AQ198" s="203">
        <v>75</v>
      </c>
    </row>
    <row r="199" spans="1:43" x14ac:dyDescent="0.25">
      <c r="A199" s="118" t="s">
        <v>157</v>
      </c>
      <c r="B199" s="212"/>
      <c r="C199" s="212"/>
      <c r="D199" s="212"/>
      <c r="E199" s="205">
        <v>75</v>
      </c>
      <c r="F199" s="201">
        <v>75</v>
      </c>
      <c r="G199" s="201">
        <v>75</v>
      </c>
      <c r="H199" s="203">
        <v>75</v>
      </c>
      <c r="I199" s="203">
        <v>75</v>
      </c>
      <c r="J199" s="203">
        <v>75</v>
      </c>
      <c r="K199" s="203">
        <v>75</v>
      </c>
      <c r="L199" s="203">
        <v>75</v>
      </c>
      <c r="M199" s="203">
        <v>75</v>
      </c>
      <c r="N199" s="203">
        <v>75</v>
      </c>
      <c r="O199" s="203">
        <v>75</v>
      </c>
      <c r="P199" s="203">
        <v>75</v>
      </c>
      <c r="Q199" s="203">
        <v>75</v>
      </c>
      <c r="R199" s="201">
        <v>75</v>
      </c>
      <c r="S199" s="205">
        <v>75</v>
      </c>
      <c r="T199" s="203">
        <v>75</v>
      </c>
      <c r="U199" s="203">
        <v>75</v>
      </c>
      <c r="V199" s="203">
        <v>75</v>
      </c>
      <c r="W199" s="203">
        <v>75</v>
      </c>
      <c r="X199" s="203">
        <v>75</v>
      </c>
      <c r="Y199" s="203">
        <v>75</v>
      </c>
      <c r="Z199" s="203">
        <v>75</v>
      </c>
      <c r="AA199" s="203">
        <v>75</v>
      </c>
      <c r="AB199" s="203">
        <v>75</v>
      </c>
      <c r="AC199" s="203">
        <v>75</v>
      </c>
      <c r="AD199" s="203">
        <v>75</v>
      </c>
      <c r="AE199" s="201">
        <v>75</v>
      </c>
      <c r="AF199" s="203">
        <v>75</v>
      </c>
      <c r="AG199" s="203">
        <v>75</v>
      </c>
      <c r="AH199" s="203">
        <v>75</v>
      </c>
      <c r="AI199" s="203">
        <v>75</v>
      </c>
      <c r="AJ199" s="203">
        <v>75</v>
      </c>
      <c r="AK199" s="203">
        <v>75</v>
      </c>
      <c r="AL199" s="203">
        <v>75</v>
      </c>
      <c r="AM199" s="203">
        <v>75</v>
      </c>
      <c r="AN199" s="203">
        <v>75</v>
      </c>
      <c r="AO199" s="203">
        <v>75</v>
      </c>
      <c r="AP199" s="203">
        <v>75</v>
      </c>
      <c r="AQ199" s="203">
        <v>75</v>
      </c>
    </row>
    <row r="200" spans="1:43" x14ac:dyDescent="0.25">
      <c r="A200" s="118" t="s">
        <v>74</v>
      </c>
      <c r="B200" s="212"/>
      <c r="C200" s="212"/>
      <c r="D200" s="212"/>
      <c r="E200" s="205">
        <v>75</v>
      </c>
      <c r="F200" s="201">
        <v>75</v>
      </c>
      <c r="G200" s="201">
        <v>75</v>
      </c>
      <c r="H200" s="203">
        <v>75</v>
      </c>
      <c r="I200" s="203">
        <v>75</v>
      </c>
      <c r="J200" s="203">
        <v>75</v>
      </c>
      <c r="K200" s="203">
        <v>75</v>
      </c>
      <c r="L200" s="203">
        <v>75</v>
      </c>
      <c r="M200" s="203">
        <v>75</v>
      </c>
      <c r="N200" s="203">
        <v>75</v>
      </c>
      <c r="O200" s="203">
        <v>75</v>
      </c>
      <c r="P200" s="203">
        <v>75</v>
      </c>
      <c r="Q200" s="203">
        <v>75</v>
      </c>
      <c r="R200" s="201">
        <v>75</v>
      </c>
      <c r="S200" s="205">
        <v>75</v>
      </c>
      <c r="T200" s="203">
        <v>75</v>
      </c>
      <c r="U200" s="203">
        <v>75</v>
      </c>
      <c r="V200" s="203">
        <v>75</v>
      </c>
      <c r="W200" s="203">
        <v>75</v>
      </c>
      <c r="X200" s="203">
        <v>75</v>
      </c>
      <c r="Y200" s="203">
        <v>75</v>
      </c>
      <c r="Z200" s="203">
        <v>75</v>
      </c>
      <c r="AA200" s="203">
        <v>75</v>
      </c>
      <c r="AB200" s="203">
        <v>75</v>
      </c>
      <c r="AC200" s="203">
        <v>75</v>
      </c>
      <c r="AD200" s="203">
        <v>75</v>
      </c>
      <c r="AE200" s="201">
        <v>75</v>
      </c>
      <c r="AF200" s="203" t="s">
        <v>143</v>
      </c>
      <c r="AG200" s="203">
        <v>75</v>
      </c>
      <c r="AH200" s="203">
        <v>75</v>
      </c>
      <c r="AI200" s="203">
        <v>75</v>
      </c>
      <c r="AJ200" s="203">
        <v>75</v>
      </c>
      <c r="AK200" s="203">
        <v>75</v>
      </c>
      <c r="AL200" s="203">
        <v>75</v>
      </c>
      <c r="AM200" s="203">
        <v>75</v>
      </c>
      <c r="AN200" s="203">
        <v>75</v>
      </c>
      <c r="AO200" s="203">
        <v>75</v>
      </c>
      <c r="AP200" s="203">
        <v>75</v>
      </c>
      <c r="AQ200" s="203">
        <v>75</v>
      </c>
    </row>
    <row r="201" spans="1:43" x14ac:dyDescent="0.25">
      <c r="A201" s="118" t="s">
        <v>158</v>
      </c>
      <c r="B201" s="212"/>
      <c r="C201" s="212"/>
      <c r="D201" s="212"/>
      <c r="E201" s="205">
        <v>75</v>
      </c>
      <c r="F201" s="201">
        <v>75</v>
      </c>
      <c r="G201" s="201">
        <v>75</v>
      </c>
      <c r="H201" s="203">
        <v>75</v>
      </c>
      <c r="I201" s="203">
        <v>75</v>
      </c>
      <c r="J201" s="203">
        <v>75</v>
      </c>
      <c r="K201" s="203">
        <v>75</v>
      </c>
      <c r="L201" s="203">
        <v>75</v>
      </c>
      <c r="M201" s="203">
        <v>75</v>
      </c>
      <c r="N201" s="203">
        <v>75</v>
      </c>
      <c r="O201" s="203">
        <v>75</v>
      </c>
      <c r="P201" s="203">
        <v>75</v>
      </c>
      <c r="Q201" s="203">
        <v>75</v>
      </c>
      <c r="R201" s="201" t="s">
        <v>143</v>
      </c>
      <c r="S201" s="205" t="s">
        <v>143</v>
      </c>
      <c r="T201" s="203" t="s">
        <v>143</v>
      </c>
      <c r="U201" s="203" t="s">
        <v>143</v>
      </c>
      <c r="V201" s="203" t="s">
        <v>143</v>
      </c>
      <c r="W201" s="203" t="s">
        <v>143</v>
      </c>
      <c r="X201" s="203" t="s">
        <v>143</v>
      </c>
      <c r="Y201" s="203" t="s">
        <v>143</v>
      </c>
      <c r="Z201" s="203" t="s">
        <v>143</v>
      </c>
      <c r="AA201" s="203" t="s">
        <v>143</v>
      </c>
      <c r="AB201" s="203" t="s">
        <v>143</v>
      </c>
      <c r="AC201" s="203" t="s">
        <v>143</v>
      </c>
      <c r="AD201" s="203" t="s">
        <v>143</v>
      </c>
      <c r="AE201" s="201" t="s">
        <v>143</v>
      </c>
      <c r="AF201" s="203" t="s">
        <v>143</v>
      </c>
      <c r="AG201" s="203" t="s">
        <v>143</v>
      </c>
      <c r="AH201" s="203" t="s">
        <v>143</v>
      </c>
      <c r="AI201" s="203" t="s">
        <v>143</v>
      </c>
      <c r="AJ201" s="203" t="s">
        <v>143</v>
      </c>
      <c r="AK201" s="203" t="s">
        <v>143</v>
      </c>
      <c r="AL201" s="203" t="s">
        <v>143</v>
      </c>
      <c r="AM201" s="203" t="s">
        <v>143</v>
      </c>
      <c r="AN201" s="203" t="s">
        <v>143</v>
      </c>
      <c r="AO201" s="203" t="s">
        <v>143</v>
      </c>
      <c r="AP201" s="203" t="s">
        <v>143</v>
      </c>
      <c r="AQ201" s="203" t="s">
        <v>143</v>
      </c>
    </row>
    <row r="202" spans="1:43" x14ac:dyDescent="0.25">
      <c r="A202" s="118" t="s">
        <v>125</v>
      </c>
      <c r="B202" s="212"/>
      <c r="C202" s="212"/>
      <c r="D202" s="212"/>
      <c r="E202" s="205">
        <v>75</v>
      </c>
      <c r="F202" s="201">
        <v>75</v>
      </c>
      <c r="G202" s="201">
        <v>75</v>
      </c>
      <c r="H202" s="203">
        <v>75</v>
      </c>
      <c r="I202" s="203">
        <v>75</v>
      </c>
      <c r="J202" s="203">
        <v>75</v>
      </c>
      <c r="K202" s="203">
        <v>75</v>
      </c>
      <c r="L202" s="203">
        <v>75</v>
      </c>
      <c r="M202" s="203">
        <v>75</v>
      </c>
      <c r="N202" s="203">
        <v>75</v>
      </c>
      <c r="O202" s="203">
        <v>75</v>
      </c>
      <c r="P202" s="203">
        <v>75</v>
      </c>
      <c r="Q202" s="203">
        <v>75</v>
      </c>
      <c r="R202" s="201" t="s">
        <v>143</v>
      </c>
      <c r="S202" s="205" t="s">
        <v>143</v>
      </c>
      <c r="T202" s="203" t="s">
        <v>143</v>
      </c>
      <c r="U202" s="203" t="s">
        <v>143</v>
      </c>
      <c r="V202" s="203" t="s">
        <v>143</v>
      </c>
      <c r="W202" s="203" t="s">
        <v>143</v>
      </c>
      <c r="X202" s="203" t="s">
        <v>143</v>
      </c>
      <c r="Y202" s="203" t="s">
        <v>143</v>
      </c>
      <c r="Z202" s="203" t="s">
        <v>143</v>
      </c>
      <c r="AA202" s="203" t="s">
        <v>143</v>
      </c>
      <c r="AB202" s="203" t="s">
        <v>143</v>
      </c>
      <c r="AC202" s="203" t="s">
        <v>143</v>
      </c>
      <c r="AD202" s="203" t="s">
        <v>143</v>
      </c>
      <c r="AE202" s="201" t="s">
        <v>143</v>
      </c>
      <c r="AF202" s="203" t="s">
        <v>143</v>
      </c>
      <c r="AG202" s="203" t="s">
        <v>143</v>
      </c>
      <c r="AH202" s="203" t="s">
        <v>143</v>
      </c>
      <c r="AI202" s="203" t="s">
        <v>143</v>
      </c>
      <c r="AJ202" s="203" t="s">
        <v>143</v>
      </c>
      <c r="AK202" s="203" t="s">
        <v>143</v>
      </c>
      <c r="AL202" s="203" t="s">
        <v>143</v>
      </c>
      <c r="AM202" s="203" t="s">
        <v>143</v>
      </c>
      <c r="AN202" s="203" t="s">
        <v>143</v>
      </c>
      <c r="AO202" s="203" t="s">
        <v>143</v>
      </c>
      <c r="AP202" s="203" t="s">
        <v>143</v>
      </c>
      <c r="AQ202" s="203" t="s">
        <v>143</v>
      </c>
    </row>
    <row r="203" spans="1:43" x14ac:dyDescent="0.25">
      <c r="A203" s="118" t="s">
        <v>190</v>
      </c>
      <c r="B203" s="212"/>
      <c r="C203" s="212"/>
      <c r="D203" s="212"/>
      <c r="E203" s="205">
        <v>75</v>
      </c>
      <c r="F203" s="201">
        <v>75</v>
      </c>
      <c r="G203" s="201">
        <v>75</v>
      </c>
      <c r="H203" s="203">
        <v>75</v>
      </c>
      <c r="I203" s="203">
        <v>75</v>
      </c>
      <c r="J203" s="203">
        <v>75</v>
      </c>
      <c r="K203" s="203">
        <v>75</v>
      </c>
      <c r="L203" s="203">
        <v>75</v>
      </c>
      <c r="M203" s="203">
        <v>75</v>
      </c>
      <c r="N203" s="203">
        <v>75</v>
      </c>
      <c r="O203" s="203">
        <v>75</v>
      </c>
      <c r="P203" s="203">
        <v>75</v>
      </c>
      <c r="Q203" s="203">
        <v>75</v>
      </c>
      <c r="R203" s="201">
        <v>75</v>
      </c>
      <c r="S203" s="205">
        <v>75</v>
      </c>
      <c r="T203" s="203">
        <v>75</v>
      </c>
      <c r="U203" s="203">
        <v>75</v>
      </c>
      <c r="V203" s="203">
        <v>75</v>
      </c>
      <c r="W203" s="203">
        <v>75</v>
      </c>
      <c r="X203" s="203">
        <v>75</v>
      </c>
      <c r="Y203" s="203">
        <v>75</v>
      </c>
      <c r="Z203" s="203">
        <v>75</v>
      </c>
      <c r="AA203" s="203">
        <v>75</v>
      </c>
      <c r="AB203" s="203">
        <v>75</v>
      </c>
      <c r="AC203" s="203">
        <v>75</v>
      </c>
      <c r="AD203" s="203">
        <v>75</v>
      </c>
      <c r="AE203" s="201">
        <v>75</v>
      </c>
      <c r="AF203" s="203">
        <v>75</v>
      </c>
      <c r="AG203" s="203" t="s">
        <v>143</v>
      </c>
      <c r="AH203" s="203">
        <v>75</v>
      </c>
      <c r="AI203" s="203">
        <v>75</v>
      </c>
      <c r="AJ203" s="203">
        <v>75</v>
      </c>
      <c r="AK203" s="203">
        <v>75</v>
      </c>
      <c r="AL203" s="203">
        <v>75</v>
      </c>
      <c r="AM203" s="203">
        <v>75</v>
      </c>
      <c r="AN203" s="203">
        <v>75</v>
      </c>
      <c r="AO203" s="203">
        <v>75</v>
      </c>
      <c r="AP203" s="203">
        <v>75</v>
      </c>
      <c r="AQ203" s="203">
        <v>75</v>
      </c>
    </row>
    <row r="204" spans="1:43" x14ac:dyDescent="0.25">
      <c r="A204" s="118" t="s">
        <v>159</v>
      </c>
      <c r="B204" s="212"/>
      <c r="C204" s="212"/>
      <c r="D204" s="212"/>
      <c r="E204" s="205">
        <v>75</v>
      </c>
      <c r="F204" s="201" t="s">
        <v>143</v>
      </c>
      <c r="G204" s="201">
        <v>75</v>
      </c>
      <c r="H204" s="203">
        <v>75</v>
      </c>
      <c r="I204" s="203">
        <v>75</v>
      </c>
      <c r="J204" s="203">
        <v>75</v>
      </c>
      <c r="K204" s="203">
        <v>75</v>
      </c>
      <c r="L204" s="203">
        <v>75</v>
      </c>
      <c r="M204" s="203">
        <v>75</v>
      </c>
      <c r="N204" s="203">
        <v>75</v>
      </c>
      <c r="O204" s="203">
        <v>75</v>
      </c>
      <c r="P204" s="203">
        <v>75</v>
      </c>
      <c r="Q204" s="203">
        <v>75</v>
      </c>
      <c r="R204" s="201" t="s">
        <v>143</v>
      </c>
      <c r="S204" s="205" t="s">
        <v>143</v>
      </c>
      <c r="T204" s="203" t="s">
        <v>143</v>
      </c>
      <c r="U204" s="203" t="s">
        <v>143</v>
      </c>
      <c r="V204" s="203" t="s">
        <v>143</v>
      </c>
      <c r="W204" s="203" t="s">
        <v>143</v>
      </c>
      <c r="X204" s="203" t="s">
        <v>143</v>
      </c>
      <c r="Y204" s="203" t="s">
        <v>143</v>
      </c>
      <c r="Z204" s="203" t="s">
        <v>143</v>
      </c>
      <c r="AA204" s="203" t="s">
        <v>143</v>
      </c>
      <c r="AB204" s="203" t="s">
        <v>143</v>
      </c>
      <c r="AC204" s="203" t="s">
        <v>143</v>
      </c>
      <c r="AD204" s="203" t="s">
        <v>143</v>
      </c>
      <c r="AE204" s="201" t="s">
        <v>143</v>
      </c>
      <c r="AF204" s="203" t="s">
        <v>143</v>
      </c>
      <c r="AG204" s="203" t="s">
        <v>143</v>
      </c>
      <c r="AH204" s="203" t="s">
        <v>143</v>
      </c>
      <c r="AI204" s="203" t="s">
        <v>143</v>
      </c>
      <c r="AJ204" s="203" t="s">
        <v>143</v>
      </c>
      <c r="AK204" s="203" t="s">
        <v>143</v>
      </c>
      <c r="AL204" s="203" t="s">
        <v>143</v>
      </c>
      <c r="AM204" s="203" t="s">
        <v>143</v>
      </c>
      <c r="AN204" s="203" t="s">
        <v>143</v>
      </c>
      <c r="AO204" s="203" t="s">
        <v>143</v>
      </c>
      <c r="AP204" s="203" t="s">
        <v>143</v>
      </c>
      <c r="AQ204" s="203" t="s">
        <v>143</v>
      </c>
    </row>
    <row r="205" spans="1:43" x14ac:dyDescent="0.25">
      <c r="A205" s="118" t="s">
        <v>186</v>
      </c>
      <c r="B205" s="212"/>
      <c r="C205" s="212"/>
      <c r="D205" s="212"/>
      <c r="E205" s="205">
        <v>75</v>
      </c>
      <c r="F205" s="201">
        <v>75</v>
      </c>
      <c r="G205" s="201">
        <v>75</v>
      </c>
      <c r="H205" s="203">
        <v>75</v>
      </c>
      <c r="I205" s="203">
        <v>75</v>
      </c>
      <c r="J205" s="203">
        <v>75</v>
      </c>
      <c r="K205" s="203">
        <v>75</v>
      </c>
      <c r="L205" s="203">
        <v>75</v>
      </c>
      <c r="M205" s="203">
        <v>75</v>
      </c>
      <c r="N205" s="203">
        <v>75</v>
      </c>
      <c r="O205" s="203">
        <v>75</v>
      </c>
      <c r="P205" s="203">
        <v>75</v>
      </c>
      <c r="Q205" s="203">
        <v>75</v>
      </c>
      <c r="R205" s="201" t="s">
        <v>143</v>
      </c>
      <c r="S205" s="205" t="s">
        <v>143</v>
      </c>
      <c r="T205" s="203" t="s">
        <v>143</v>
      </c>
      <c r="U205" s="203" t="s">
        <v>143</v>
      </c>
      <c r="V205" s="203" t="s">
        <v>143</v>
      </c>
      <c r="W205" s="203" t="s">
        <v>143</v>
      </c>
      <c r="X205" s="203" t="s">
        <v>143</v>
      </c>
      <c r="Y205" s="203" t="s">
        <v>143</v>
      </c>
      <c r="Z205" s="203" t="s">
        <v>143</v>
      </c>
      <c r="AA205" s="203" t="s">
        <v>143</v>
      </c>
      <c r="AB205" s="203" t="s">
        <v>143</v>
      </c>
      <c r="AC205" s="203" t="s">
        <v>143</v>
      </c>
      <c r="AD205" s="203" t="s">
        <v>143</v>
      </c>
      <c r="AE205" s="201" t="s">
        <v>143</v>
      </c>
      <c r="AF205" s="203" t="s">
        <v>143</v>
      </c>
      <c r="AG205" s="203" t="s">
        <v>143</v>
      </c>
      <c r="AH205" s="203" t="s">
        <v>143</v>
      </c>
      <c r="AI205" s="203" t="s">
        <v>143</v>
      </c>
      <c r="AJ205" s="203" t="s">
        <v>143</v>
      </c>
      <c r="AK205" s="203" t="s">
        <v>143</v>
      </c>
      <c r="AL205" s="203" t="s">
        <v>143</v>
      </c>
      <c r="AM205" s="203" t="s">
        <v>143</v>
      </c>
      <c r="AN205" s="203" t="s">
        <v>143</v>
      </c>
      <c r="AO205" s="203" t="s">
        <v>143</v>
      </c>
      <c r="AP205" s="203" t="s">
        <v>143</v>
      </c>
      <c r="AQ205" s="203" t="s">
        <v>143</v>
      </c>
    </row>
    <row r="206" spans="1:43" x14ac:dyDescent="0.25">
      <c r="A206" s="118" t="s">
        <v>160</v>
      </c>
      <c r="B206" s="212"/>
      <c r="C206" s="212"/>
      <c r="D206" s="212"/>
      <c r="E206" s="205">
        <v>75</v>
      </c>
      <c r="F206" s="201">
        <v>75</v>
      </c>
      <c r="G206" s="201">
        <v>75</v>
      </c>
      <c r="H206" s="203">
        <v>75</v>
      </c>
      <c r="I206" s="203">
        <v>75</v>
      </c>
      <c r="J206" s="203">
        <v>75</v>
      </c>
      <c r="K206" s="203">
        <v>75</v>
      </c>
      <c r="L206" s="203">
        <v>75</v>
      </c>
      <c r="M206" s="203">
        <v>75</v>
      </c>
      <c r="N206" s="203">
        <v>75</v>
      </c>
      <c r="O206" s="203">
        <v>75</v>
      </c>
      <c r="P206" s="203">
        <v>75</v>
      </c>
      <c r="Q206" s="203">
        <v>75</v>
      </c>
      <c r="R206" s="201" t="s">
        <v>143</v>
      </c>
      <c r="S206" s="205" t="s">
        <v>143</v>
      </c>
      <c r="T206" s="203" t="s">
        <v>143</v>
      </c>
      <c r="U206" s="203" t="s">
        <v>143</v>
      </c>
      <c r="V206" s="203" t="s">
        <v>143</v>
      </c>
      <c r="W206" s="203" t="s">
        <v>143</v>
      </c>
      <c r="X206" s="203" t="s">
        <v>143</v>
      </c>
      <c r="Y206" s="203" t="s">
        <v>143</v>
      </c>
      <c r="Z206" s="203" t="s">
        <v>143</v>
      </c>
      <c r="AA206" s="203" t="s">
        <v>143</v>
      </c>
      <c r="AB206" s="203" t="s">
        <v>143</v>
      </c>
      <c r="AC206" s="203" t="s">
        <v>143</v>
      </c>
      <c r="AD206" s="203" t="s">
        <v>143</v>
      </c>
      <c r="AE206" s="201" t="s">
        <v>143</v>
      </c>
      <c r="AF206" s="203" t="s">
        <v>143</v>
      </c>
      <c r="AG206" s="203" t="s">
        <v>143</v>
      </c>
      <c r="AH206" s="203" t="s">
        <v>143</v>
      </c>
      <c r="AI206" s="203" t="s">
        <v>143</v>
      </c>
      <c r="AJ206" s="203" t="s">
        <v>143</v>
      </c>
      <c r="AK206" s="203" t="s">
        <v>143</v>
      </c>
      <c r="AL206" s="203" t="s">
        <v>143</v>
      </c>
      <c r="AM206" s="203" t="s">
        <v>143</v>
      </c>
      <c r="AN206" s="203" t="s">
        <v>143</v>
      </c>
      <c r="AO206" s="203" t="s">
        <v>143</v>
      </c>
      <c r="AP206" s="203" t="s">
        <v>143</v>
      </c>
      <c r="AQ206" s="203" t="s">
        <v>143</v>
      </c>
    </row>
    <row r="207" spans="1:43" x14ac:dyDescent="0.25">
      <c r="A207" s="118" t="s">
        <v>187</v>
      </c>
      <c r="B207" s="212"/>
      <c r="C207" s="212"/>
      <c r="D207" s="212"/>
      <c r="E207" s="205">
        <v>75</v>
      </c>
      <c r="F207" s="201">
        <v>75</v>
      </c>
      <c r="G207" s="201">
        <v>75</v>
      </c>
      <c r="H207" s="203">
        <v>75</v>
      </c>
      <c r="I207" s="203">
        <v>75</v>
      </c>
      <c r="J207" s="203">
        <v>75</v>
      </c>
      <c r="K207" s="203">
        <v>75</v>
      </c>
      <c r="L207" s="203">
        <v>75</v>
      </c>
      <c r="M207" s="203">
        <v>75</v>
      </c>
      <c r="N207" s="203">
        <v>75</v>
      </c>
      <c r="O207" s="203">
        <v>75</v>
      </c>
      <c r="P207" s="203">
        <v>75</v>
      </c>
      <c r="Q207" s="203">
        <v>75</v>
      </c>
      <c r="R207" s="201" t="s">
        <v>143</v>
      </c>
      <c r="S207" s="205" t="s">
        <v>143</v>
      </c>
      <c r="T207" s="203" t="s">
        <v>143</v>
      </c>
      <c r="U207" s="203" t="s">
        <v>143</v>
      </c>
      <c r="V207" s="203" t="s">
        <v>143</v>
      </c>
      <c r="W207" s="203" t="s">
        <v>143</v>
      </c>
      <c r="X207" s="203" t="s">
        <v>143</v>
      </c>
      <c r="Y207" s="203" t="s">
        <v>143</v>
      </c>
      <c r="Z207" s="203" t="s">
        <v>143</v>
      </c>
      <c r="AA207" s="203" t="s">
        <v>143</v>
      </c>
      <c r="AB207" s="203" t="s">
        <v>143</v>
      </c>
      <c r="AC207" s="203" t="s">
        <v>143</v>
      </c>
      <c r="AD207" s="203" t="s">
        <v>143</v>
      </c>
      <c r="AE207" s="201" t="s">
        <v>143</v>
      </c>
      <c r="AF207" s="203" t="s">
        <v>143</v>
      </c>
      <c r="AG207" s="203" t="s">
        <v>143</v>
      </c>
      <c r="AH207" s="203" t="s">
        <v>143</v>
      </c>
      <c r="AI207" s="203" t="s">
        <v>143</v>
      </c>
      <c r="AJ207" s="203" t="s">
        <v>143</v>
      </c>
      <c r="AK207" s="203" t="s">
        <v>143</v>
      </c>
      <c r="AL207" s="203" t="s">
        <v>143</v>
      </c>
      <c r="AM207" s="203" t="s">
        <v>143</v>
      </c>
      <c r="AN207" s="203" t="s">
        <v>143</v>
      </c>
      <c r="AO207" s="203" t="s">
        <v>143</v>
      </c>
      <c r="AP207" s="203" t="s">
        <v>143</v>
      </c>
      <c r="AQ207" s="203" t="s">
        <v>143</v>
      </c>
    </row>
    <row r="208" spans="1:43" x14ac:dyDescent="0.25">
      <c r="A208" s="118" t="s">
        <v>163</v>
      </c>
      <c r="B208" s="212"/>
      <c r="C208" s="212"/>
      <c r="D208" s="212"/>
      <c r="E208" s="205">
        <v>75</v>
      </c>
      <c r="F208" s="201">
        <v>75</v>
      </c>
      <c r="G208" s="201">
        <v>75</v>
      </c>
      <c r="H208" s="203">
        <v>75</v>
      </c>
      <c r="I208" s="203">
        <v>75</v>
      </c>
      <c r="J208" s="203">
        <v>75</v>
      </c>
      <c r="K208" s="203">
        <v>75</v>
      </c>
      <c r="L208" s="203">
        <v>75</v>
      </c>
      <c r="M208" s="203">
        <v>75</v>
      </c>
      <c r="N208" s="203">
        <v>75</v>
      </c>
      <c r="O208" s="203">
        <v>75</v>
      </c>
      <c r="P208" s="203">
        <v>75</v>
      </c>
      <c r="Q208" s="203">
        <v>75</v>
      </c>
      <c r="R208" s="201">
        <v>75</v>
      </c>
      <c r="S208" s="205">
        <v>75</v>
      </c>
      <c r="T208" s="203">
        <v>75</v>
      </c>
      <c r="U208" s="203">
        <v>75</v>
      </c>
      <c r="V208" s="203">
        <v>75</v>
      </c>
      <c r="W208" s="203">
        <v>75</v>
      </c>
      <c r="X208" s="203">
        <v>75</v>
      </c>
      <c r="Y208" s="203">
        <v>75</v>
      </c>
      <c r="Z208" s="203">
        <v>75</v>
      </c>
      <c r="AA208" s="203">
        <v>75</v>
      </c>
      <c r="AB208" s="203">
        <v>75</v>
      </c>
      <c r="AC208" s="203">
        <v>75</v>
      </c>
      <c r="AD208" s="203">
        <v>75</v>
      </c>
      <c r="AE208" s="201">
        <v>75</v>
      </c>
      <c r="AF208" s="203">
        <v>75</v>
      </c>
      <c r="AG208" s="203">
        <v>75</v>
      </c>
      <c r="AH208" s="203">
        <v>75</v>
      </c>
      <c r="AI208" s="203">
        <v>75</v>
      </c>
      <c r="AJ208" s="203">
        <v>75</v>
      </c>
      <c r="AK208" s="203">
        <v>75</v>
      </c>
      <c r="AL208" s="203">
        <v>75</v>
      </c>
      <c r="AM208" s="203">
        <v>75</v>
      </c>
      <c r="AN208" s="203">
        <v>75</v>
      </c>
      <c r="AO208" s="203">
        <v>75</v>
      </c>
      <c r="AP208" s="203">
        <v>75</v>
      </c>
      <c r="AQ208" s="203">
        <v>75</v>
      </c>
    </row>
    <row r="209" spans="1:43" x14ac:dyDescent="0.25">
      <c r="A209" s="118" t="s">
        <v>184</v>
      </c>
      <c r="B209" s="212"/>
      <c r="C209" s="212"/>
      <c r="D209" s="212"/>
      <c r="E209" s="205">
        <v>75</v>
      </c>
      <c r="F209" s="201">
        <v>75</v>
      </c>
      <c r="G209" s="201">
        <v>75</v>
      </c>
      <c r="H209" s="203">
        <v>75</v>
      </c>
      <c r="I209" s="203">
        <v>75</v>
      </c>
      <c r="J209" s="203">
        <v>75</v>
      </c>
      <c r="K209" s="203">
        <v>75</v>
      </c>
      <c r="L209" s="203">
        <v>75</v>
      </c>
      <c r="M209" s="203">
        <v>75</v>
      </c>
      <c r="N209" s="203">
        <v>75</v>
      </c>
      <c r="O209" s="203">
        <v>75</v>
      </c>
      <c r="P209" s="203">
        <v>75</v>
      </c>
      <c r="Q209" s="203">
        <v>75</v>
      </c>
      <c r="R209" s="201">
        <v>75</v>
      </c>
      <c r="S209" s="205">
        <v>75</v>
      </c>
      <c r="T209" s="203">
        <v>75</v>
      </c>
      <c r="U209" s="203">
        <v>75</v>
      </c>
      <c r="V209" s="203">
        <v>75</v>
      </c>
      <c r="W209" s="203">
        <v>75</v>
      </c>
      <c r="X209" s="203">
        <v>75</v>
      </c>
      <c r="Y209" s="203">
        <v>75</v>
      </c>
      <c r="Z209" s="203">
        <v>75</v>
      </c>
      <c r="AA209" s="203">
        <v>75</v>
      </c>
      <c r="AB209" s="203">
        <v>75</v>
      </c>
      <c r="AC209" s="203">
        <v>75</v>
      </c>
      <c r="AD209" s="203">
        <v>75</v>
      </c>
      <c r="AE209" s="201">
        <v>75</v>
      </c>
      <c r="AF209" s="203">
        <v>75</v>
      </c>
      <c r="AG209" s="203">
        <v>75</v>
      </c>
      <c r="AH209" s="203">
        <v>75</v>
      </c>
      <c r="AI209" s="203">
        <v>75</v>
      </c>
      <c r="AJ209" s="203">
        <v>75</v>
      </c>
      <c r="AK209" s="203">
        <v>75</v>
      </c>
      <c r="AL209" s="203">
        <v>75</v>
      </c>
      <c r="AM209" s="203">
        <v>75</v>
      </c>
      <c r="AN209" s="203">
        <v>75</v>
      </c>
      <c r="AO209" s="203">
        <v>75</v>
      </c>
      <c r="AP209" s="203">
        <v>75</v>
      </c>
      <c r="AQ209" s="203">
        <v>75</v>
      </c>
    </row>
    <row r="210" spans="1:43" x14ac:dyDescent="0.25">
      <c r="A210" s="118" t="s">
        <v>164</v>
      </c>
      <c r="B210" s="212"/>
      <c r="C210" s="212"/>
      <c r="D210" s="212"/>
      <c r="E210" s="205">
        <v>75</v>
      </c>
      <c r="F210" s="201">
        <v>75</v>
      </c>
      <c r="G210" s="201">
        <v>75</v>
      </c>
      <c r="H210" s="203">
        <v>75</v>
      </c>
      <c r="I210" s="203">
        <v>75</v>
      </c>
      <c r="J210" s="203">
        <v>75</v>
      </c>
      <c r="K210" s="203">
        <v>75</v>
      </c>
      <c r="L210" s="203">
        <v>75</v>
      </c>
      <c r="M210" s="203">
        <v>75</v>
      </c>
      <c r="N210" s="203">
        <v>75</v>
      </c>
      <c r="O210" s="203">
        <v>75</v>
      </c>
      <c r="P210" s="203">
        <v>75</v>
      </c>
      <c r="Q210" s="203">
        <v>75</v>
      </c>
      <c r="R210" s="201">
        <v>75</v>
      </c>
      <c r="S210" s="205">
        <v>75</v>
      </c>
      <c r="T210" s="203">
        <v>75</v>
      </c>
      <c r="U210" s="203">
        <v>75</v>
      </c>
      <c r="V210" s="203">
        <v>75</v>
      </c>
      <c r="W210" s="203">
        <v>75</v>
      </c>
      <c r="X210" s="203">
        <v>75</v>
      </c>
      <c r="Y210" s="203">
        <v>75</v>
      </c>
      <c r="Z210" s="203">
        <v>75</v>
      </c>
      <c r="AA210" s="203">
        <v>75</v>
      </c>
      <c r="AB210" s="203">
        <v>75</v>
      </c>
      <c r="AC210" s="203">
        <v>75</v>
      </c>
      <c r="AD210" s="203">
        <v>75</v>
      </c>
      <c r="AE210" s="201">
        <v>75</v>
      </c>
      <c r="AF210" s="203">
        <v>75</v>
      </c>
      <c r="AG210" s="203">
        <v>75</v>
      </c>
      <c r="AH210" s="203">
        <v>75</v>
      </c>
      <c r="AI210" s="203">
        <v>75</v>
      </c>
      <c r="AJ210" s="203">
        <v>75</v>
      </c>
      <c r="AK210" s="203">
        <v>75</v>
      </c>
      <c r="AL210" s="203">
        <v>75</v>
      </c>
      <c r="AM210" s="203">
        <v>75</v>
      </c>
      <c r="AN210" s="203">
        <v>75</v>
      </c>
      <c r="AO210" s="203">
        <v>75</v>
      </c>
      <c r="AP210" s="203">
        <v>75</v>
      </c>
      <c r="AQ210" s="203">
        <v>75</v>
      </c>
    </row>
    <row r="211" spans="1:43" x14ac:dyDescent="0.25">
      <c r="A211" s="118" t="s">
        <v>165</v>
      </c>
      <c r="B211" s="212"/>
      <c r="C211" s="212"/>
      <c r="D211" s="212"/>
      <c r="E211" s="205">
        <v>75</v>
      </c>
      <c r="F211" s="201">
        <v>75</v>
      </c>
      <c r="G211" s="201">
        <v>75</v>
      </c>
      <c r="H211" s="203">
        <v>75</v>
      </c>
      <c r="I211" s="203">
        <v>75</v>
      </c>
      <c r="J211" s="203">
        <v>75</v>
      </c>
      <c r="K211" s="203">
        <v>75</v>
      </c>
      <c r="L211" s="203">
        <v>75</v>
      </c>
      <c r="M211" s="203">
        <v>75</v>
      </c>
      <c r="N211" s="203">
        <v>75</v>
      </c>
      <c r="O211" s="203">
        <v>75</v>
      </c>
      <c r="P211" s="203">
        <v>75</v>
      </c>
      <c r="Q211" s="203">
        <v>75</v>
      </c>
      <c r="R211" s="201">
        <v>75</v>
      </c>
      <c r="S211" s="205">
        <v>75</v>
      </c>
      <c r="T211" s="203">
        <v>75</v>
      </c>
      <c r="U211" s="203">
        <v>75</v>
      </c>
      <c r="V211" s="203">
        <v>75</v>
      </c>
      <c r="W211" s="203">
        <v>75</v>
      </c>
      <c r="X211" s="203">
        <v>75</v>
      </c>
      <c r="Y211" s="203">
        <v>75</v>
      </c>
      <c r="Z211" s="203">
        <v>75</v>
      </c>
      <c r="AA211" s="203">
        <v>75</v>
      </c>
      <c r="AB211" s="203">
        <v>75</v>
      </c>
      <c r="AC211" s="203">
        <v>75</v>
      </c>
      <c r="AD211" s="203">
        <v>75</v>
      </c>
      <c r="AE211" s="201">
        <v>75</v>
      </c>
      <c r="AF211" s="203">
        <v>75</v>
      </c>
      <c r="AG211" s="203">
        <v>75</v>
      </c>
      <c r="AH211" s="203">
        <v>75</v>
      </c>
      <c r="AI211" s="203">
        <v>75</v>
      </c>
      <c r="AJ211" s="203">
        <v>75</v>
      </c>
      <c r="AK211" s="203">
        <v>75</v>
      </c>
      <c r="AL211" s="203">
        <v>75</v>
      </c>
      <c r="AM211" s="203">
        <v>75</v>
      </c>
      <c r="AN211" s="203">
        <v>75</v>
      </c>
      <c r="AO211" s="203">
        <v>75</v>
      </c>
      <c r="AP211" s="203">
        <v>75</v>
      </c>
      <c r="AQ211" s="203">
        <v>75</v>
      </c>
    </row>
    <row r="212" spans="1:43" x14ac:dyDescent="0.25">
      <c r="A212" s="118" t="s">
        <v>166</v>
      </c>
      <c r="B212" s="212"/>
      <c r="C212" s="212"/>
      <c r="D212" s="212"/>
      <c r="E212" s="205">
        <v>75</v>
      </c>
      <c r="F212" s="201">
        <v>75</v>
      </c>
      <c r="G212" s="201">
        <v>75</v>
      </c>
      <c r="H212" s="203">
        <v>75</v>
      </c>
      <c r="I212" s="203">
        <v>75</v>
      </c>
      <c r="J212" s="203">
        <v>75</v>
      </c>
      <c r="K212" s="203">
        <v>75</v>
      </c>
      <c r="L212" s="203">
        <v>75</v>
      </c>
      <c r="M212" s="203">
        <v>75</v>
      </c>
      <c r="N212" s="203">
        <v>75</v>
      </c>
      <c r="O212" s="203">
        <v>75</v>
      </c>
      <c r="P212" s="203">
        <v>75</v>
      </c>
      <c r="Q212" s="203">
        <v>75</v>
      </c>
      <c r="R212" s="201">
        <v>75</v>
      </c>
      <c r="S212" s="205">
        <v>75</v>
      </c>
      <c r="T212" s="203">
        <v>75</v>
      </c>
      <c r="U212" s="203">
        <v>75</v>
      </c>
      <c r="V212" s="203">
        <v>75</v>
      </c>
      <c r="W212" s="203">
        <v>75</v>
      </c>
      <c r="X212" s="203">
        <v>75</v>
      </c>
      <c r="Y212" s="203">
        <v>75</v>
      </c>
      <c r="Z212" s="203">
        <v>75</v>
      </c>
      <c r="AA212" s="203">
        <v>75</v>
      </c>
      <c r="AB212" s="203">
        <v>75</v>
      </c>
      <c r="AC212" s="203">
        <v>75</v>
      </c>
      <c r="AD212" s="203">
        <v>75</v>
      </c>
      <c r="AE212" s="201">
        <v>75</v>
      </c>
      <c r="AF212" s="203">
        <v>75</v>
      </c>
      <c r="AG212" s="203">
        <v>75</v>
      </c>
      <c r="AH212" s="203">
        <v>75</v>
      </c>
      <c r="AI212" s="203">
        <v>75</v>
      </c>
      <c r="AJ212" s="203">
        <v>75</v>
      </c>
      <c r="AK212" s="203">
        <v>75</v>
      </c>
      <c r="AL212" s="203">
        <v>75</v>
      </c>
      <c r="AM212" s="203">
        <v>75</v>
      </c>
      <c r="AN212" s="203">
        <v>75</v>
      </c>
      <c r="AO212" s="203">
        <v>75</v>
      </c>
      <c r="AP212" s="203">
        <v>75</v>
      </c>
      <c r="AQ212" s="203">
        <v>75</v>
      </c>
    </row>
    <row r="213" spans="1:43" x14ac:dyDescent="0.25">
      <c r="A213" s="118" t="s">
        <v>167</v>
      </c>
      <c r="B213" s="212"/>
      <c r="C213" s="212"/>
      <c r="D213" s="212"/>
      <c r="E213" s="205">
        <v>75</v>
      </c>
      <c r="F213" s="201">
        <v>75</v>
      </c>
      <c r="G213" s="201">
        <v>75</v>
      </c>
      <c r="H213" s="203">
        <v>75</v>
      </c>
      <c r="I213" s="203">
        <v>75</v>
      </c>
      <c r="J213" s="203">
        <v>75</v>
      </c>
      <c r="K213" s="203">
        <v>75</v>
      </c>
      <c r="L213" s="203">
        <v>75</v>
      </c>
      <c r="M213" s="203">
        <v>75</v>
      </c>
      <c r="N213" s="203">
        <v>75</v>
      </c>
      <c r="O213" s="203">
        <v>75</v>
      </c>
      <c r="P213" s="203">
        <v>75</v>
      </c>
      <c r="Q213" s="203">
        <v>75</v>
      </c>
      <c r="R213" s="201">
        <v>75</v>
      </c>
      <c r="S213" s="205">
        <v>75</v>
      </c>
      <c r="T213" s="203">
        <v>75</v>
      </c>
      <c r="U213" s="203">
        <v>75</v>
      </c>
      <c r="V213" s="203">
        <v>75</v>
      </c>
      <c r="W213" s="203">
        <v>75</v>
      </c>
      <c r="X213" s="203">
        <v>75</v>
      </c>
      <c r="Y213" s="203">
        <v>75</v>
      </c>
      <c r="Z213" s="203">
        <v>75</v>
      </c>
      <c r="AA213" s="203">
        <v>75</v>
      </c>
      <c r="AB213" s="203">
        <v>75</v>
      </c>
      <c r="AC213" s="203">
        <v>75</v>
      </c>
      <c r="AD213" s="203">
        <v>75</v>
      </c>
      <c r="AE213" s="201">
        <v>75</v>
      </c>
      <c r="AF213" s="203">
        <v>75</v>
      </c>
      <c r="AG213" s="203">
        <v>75</v>
      </c>
      <c r="AH213" s="203">
        <v>75</v>
      </c>
      <c r="AI213" s="203">
        <v>75</v>
      </c>
      <c r="AJ213" s="203">
        <v>75</v>
      </c>
      <c r="AK213" s="203">
        <v>75</v>
      </c>
      <c r="AL213" s="203">
        <v>75</v>
      </c>
      <c r="AM213" s="203">
        <v>75</v>
      </c>
      <c r="AN213" s="203">
        <v>75</v>
      </c>
      <c r="AO213" s="203">
        <v>75</v>
      </c>
      <c r="AP213" s="203">
        <v>75</v>
      </c>
      <c r="AQ213" s="203">
        <v>75</v>
      </c>
    </row>
    <row r="214" spans="1:43" x14ac:dyDescent="0.25">
      <c r="A214" s="118" t="s">
        <v>168</v>
      </c>
      <c r="B214" s="212"/>
      <c r="C214" s="212"/>
      <c r="D214" s="212"/>
      <c r="E214" s="205">
        <v>75</v>
      </c>
      <c r="F214" s="201">
        <v>75</v>
      </c>
      <c r="G214" s="201">
        <v>75</v>
      </c>
      <c r="H214" s="203">
        <v>75</v>
      </c>
      <c r="I214" s="203">
        <v>75</v>
      </c>
      <c r="J214" s="203">
        <v>75</v>
      </c>
      <c r="K214" s="203">
        <v>75</v>
      </c>
      <c r="L214" s="203">
        <v>75</v>
      </c>
      <c r="M214" s="203">
        <v>75</v>
      </c>
      <c r="N214" s="203">
        <v>75</v>
      </c>
      <c r="O214" s="203">
        <v>75</v>
      </c>
      <c r="P214" s="203">
        <v>75</v>
      </c>
      <c r="Q214" s="203">
        <v>75</v>
      </c>
      <c r="R214" s="201">
        <v>75</v>
      </c>
      <c r="S214" s="205">
        <v>75</v>
      </c>
      <c r="T214" s="203">
        <v>75</v>
      </c>
      <c r="U214" s="203">
        <v>75</v>
      </c>
      <c r="V214" s="203">
        <v>75</v>
      </c>
      <c r="W214" s="203">
        <v>75</v>
      </c>
      <c r="X214" s="203">
        <v>75</v>
      </c>
      <c r="Y214" s="203">
        <v>75</v>
      </c>
      <c r="Z214" s="203">
        <v>75</v>
      </c>
      <c r="AA214" s="203">
        <v>75</v>
      </c>
      <c r="AB214" s="203">
        <v>75</v>
      </c>
      <c r="AC214" s="203">
        <v>75</v>
      </c>
      <c r="AD214" s="203">
        <v>75</v>
      </c>
      <c r="AE214" s="201">
        <v>75</v>
      </c>
      <c r="AF214" s="203">
        <v>75</v>
      </c>
      <c r="AG214" s="203">
        <v>75</v>
      </c>
      <c r="AH214" s="203">
        <v>75</v>
      </c>
      <c r="AI214" s="203">
        <v>75</v>
      </c>
      <c r="AJ214" s="203">
        <v>75</v>
      </c>
      <c r="AK214" s="203">
        <v>75</v>
      </c>
      <c r="AL214" s="203">
        <v>75</v>
      </c>
      <c r="AM214" s="203">
        <v>75</v>
      </c>
      <c r="AN214" s="203">
        <v>75</v>
      </c>
      <c r="AO214" s="203">
        <v>75</v>
      </c>
      <c r="AP214" s="203">
        <v>75</v>
      </c>
      <c r="AQ214" s="203">
        <v>75</v>
      </c>
    </row>
    <row r="215" spans="1:43" ht="30" x14ac:dyDescent="0.25">
      <c r="A215" s="118" t="s">
        <v>169</v>
      </c>
      <c r="B215" s="212"/>
      <c r="C215" s="212"/>
      <c r="D215" s="212"/>
      <c r="E215" s="205">
        <v>75</v>
      </c>
      <c r="F215" s="201">
        <v>75</v>
      </c>
      <c r="G215" s="201">
        <v>75</v>
      </c>
      <c r="H215" s="203">
        <v>75</v>
      </c>
      <c r="I215" s="203">
        <v>75</v>
      </c>
      <c r="J215" s="203">
        <v>75</v>
      </c>
      <c r="K215" s="203">
        <v>75</v>
      </c>
      <c r="L215" s="203">
        <v>75</v>
      </c>
      <c r="M215" s="203">
        <v>75</v>
      </c>
      <c r="N215" s="203">
        <v>75</v>
      </c>
      <c r="O215" s="203">
        <v>75</v>
      </c>
      <c r="P215" s="203">
        <v>75</v>
      </c>
      <c r="Q215" s="203">
        <v>75</v>
      </c>
      <c r="R215" s="201">
        <v>75</v>
      </c>
      <c r="S215" s="205">
        <v>75</v>
      </c>
      <c r="T215" s="203">
        <v>75</v>
      </c>
      <c r="U215" s="203">
        <v>75</v>
      </c>
      <c r="V215" s="203">
        <v>75</v>
      </c>
      <c r="W215" s="203">
        <v>75</v>
      </c>
      <c r="X215" s="203">
        <v>75</v>
      </c>
      <c r="Y215" s="203">
        <v>75</v>
      </c>
      <c r="Z215" s="203">
        <v>75</v>
      </c>
      <c r="AA215" s="203">
        <v>75</v>
      </c>
      <c r="AB215" s="203">
        <v>75</v>
      </c>
      <c r="AC215" s="203">
        <v>75</v>
      </c>
      <c r="AD215" s="203">
        <v>75</v>
      </c>
      <c r="AE215" s="201">
        <v>75</v>
      </c>
      <c r="AF215" s="203" t="s">
        <v>143</v>
      </c>
      <c r="AG215" s="203">
        <v>75</v>
      </c>
      <c r="AH215" s="203">
        <v>75</v>
      </c>
      <c r="AI215" s="203">
        <v>75</v>
      </c>
      <c r="AJ215" s="203">
        <v>75</v>
      </c>
      <c r="AK215" s="203">
        <v>75</v>
      </c>
      <c r="AL215" s="203">
        <v>75</v>
      </c>
      <c r="AM215" s="203">
        <v>75</v>
      </c>
      <c r="AN215" s="203">
        <v>75</v>
      </c>
      <c r="AO215" s="203">
        <v>75</v>
      </c>
      <c r="AP215" s="203">
        <v>75</v>
      </c>
      <c r="AQ215" s="203">
        <v>75</v>
      </c>
    </row>
    <row r="216" spans="1:43" ht="30" x14ac:dyDescent="0.25">
      <c r="A216" s="118" t="s">
        <v>201</v>
      </c>
      <c r="B216" s="212"/>
      <c r="C216" s="212"/>
      <c r="D216" s="212"/>
      <c r="E216" s="205">
        <v>75</v>
      </c>
      <c r="F216" s="201">
        <v>75</v>
      </c>
      <c r="G216" s="201">
        <v>75</v>
      </c>
      <c r="H216" s="203">
        <v>75</v>
      </c>
      <c r="I216" s="203">
        <v>75</v>
      </c>
      <c r="J216" s="203">
        <v>75</v>
      </c>
      <c r="K216" s="203">
        <v>75</v>
      </c>
      <c r="L216" s="203">
        <v>75</v>
      </c>
      <c r="M216" s="203">
        <v>75</v>
      </c>
      <c r="N216" s="203">
        <v>75</v>
      </c>
      <c r="O216" s="203">
        <v>75</v>
      </c>
      <c r="P216" s="203">
        <v>75</v>
      </c>
      <c r="Q216" s="203">
        <v>75</v>
      </c>
      <c r="R216" s="201">
        <v>75</v>
      </c>
      <c r="S216" s="205">
        <v>75</v>
      </c>
      <c r="T216" s="203">
        <v>75</v>
      </c>
      <c r="U216" s="203">
        <v>75</v>
      </c>
      <c r="V216" s="203">
        <v>75</v>
      </c>
      <c r="W216" s="203">
        <v>75</v>
      </c>
      <c r="X216" s="203">
        <v>75</v>
      </c>
      <c r="Y216" s="203">
        <v>75</v>
      </c>
      <c r="Z216" s="203">
        <v>75</v>
      </c>
      <c r="AA216" s="203">
        <v>75</v>
      </c>
      <c r="AB216" s="203">
        <v>75</v>
      </c>
      <c r="AC216" s="203">
        <v>75</v>
      </c>
      <c r="AD216" s="203">
        <v>75</v>
      </c>
      <c r="AE216" s="201">
        <v>75</v>
      </c>
      <c r="AF216" s="203" t="s">
        <v>143</v>
      </c>
      <c r="AG216" s="203">
        <v>75</v>
      </c>
      <c r="AH216" s="203">
        <v>75</v>
      </c>
      <c r="AI216" s="203">
        <v>75</v>
      </c>
      <c r="AJ216" s="203">
        <v>75</v>
      </c>
      <c r="AK216" s="203">
        <v>75</v>
      </c>
      <c r="AL216" s="203">
        <v>75</v>
      </c>
      <c r="AM216" s="203">
        <v>75</v>
      </c>
      <c r="AN216" s="203">
        <v>75</v>
      </c>
      <c r="AO216" s="203">
        <v>75</v>
      </c>
      <c r="AP216" s="203">
        <v>75</v>
      </c>
      <c r="AQ216" s="203">
        <v>75</v>
      </c>
    </row>
    <row r="217" spans="1:43" x14ac:dyDescent="0.25">
      <c r="A217" s="118" t="s">
        <v>171</v>
      </c>
      <c r="B217" s="212"/>
      <c r="C217" s="212"/>
      <c r="D217" s="212"/>
      <c r="E217" s="205">
        <v>75</v>
      </c>
      <c r="F217" s="201">
        <v>75</v>
      </c>
      <c r="G217" s="201">
        <v>75</v>
      </c>
      <c r="H217" s="203" t="s">
        <v>143</v>
      </c>
      <c r="I217" s="203">
        <v>75</v>
      </c>
      <c r="J217" s="203">
        <v>75</v>
      </c>
      <c r="K217" s="203">
        <v>75</v>
      </c>
      <c r="L217" s="203" t="s">
        <v>143</v>
      </c>
      <c r="M217" s="203">
        <v>75</v>
      </c>
      <c r="N217" s="203">
        <v>75</v>
      </c>
      <c r="O217" s="203" t="s">
        <v>143</v>
      </c>
      <c r="P217" s="203">
        <v>75</v>
      </c>
      <c r="Q217" s="203">
        <v>75</v>
      </c>
      <c r="R217" s="201" t="s">
        <v>143</v>
      </c>
      <c r="S217" s="205" t="s">
        <v>143</v>
      </c>
      <c r="T217" s="203" t="s">
        <v>143</v>
      </c>
      <c r="U217" s="203" t="s">
        <v>143</v>
      </c>
      <c r="V217" s="203" t="s">
        <v>143</v>
      </c>
      <c r="W217" s="203" t="s">
        <v>143</v>
      </c>
      <c r="X217" s="203" t="s">
        <v>143</v>
      </c>
      <c r="Y217" s="203" t="s">
        <v>143</v>
      </c>
      <c r="Z217" s="203" t="s">
        <v>143</v>
      </c>
      <c r="AA217" s="203" t="s">
        <v>143</v>
      </c>
      <c r="AB217" s="203" t="s">
        <v>143</v>
      </c>
      <c r="AC217" s="203" t="s">
        <v>143</v>
      </c>
      <c r="AD217" s="203" t="s">
        <v>143</v>
      </c>
      <c r="AE217" s="201" t="s">
        <v>143</v>
      </c>
      <c r="AF217" s="203" t="s">
        <v>143</v>
      </c>
      <c r="AG217" s="203" t="s">
        <v>143</v>
      </c>
      <c r="AH217" s="203" t="s">
        <v>143</v>
      </c>
      <c r="AI217" s="203" t="s">
        <v>143</v>
      </c>
      <c r="AJ217" s="203" t="s">
        <v>143</v>
      </c>
      <c r="AK217" s="203" t="s">
        <v>143</v>
      </c>
      <c r="AL217" s="203" t="s">
        <v>143</v>
      </c>
      <c r="AM217" s="203" t="s">
        <v>143</v>
      </c>
      <c r="AN217" s="203" t="s">
        <v>143</v>
      </c>
      <c r="AO217" s="203" t="s">
        <v>143</v>
      </c>
      <c r="AP217" s="203" t="s">
        <v>143</v>
      </c>
      <c r="AQ217" s="203" t="s">
        <v>143</v>
      </c>
    </row>
    <row r="218" spans="1:43" x14ac:dyDescent="0.25">
      <c r="A218" s="118" t="s">
        <v>172</v>
      </c>
      <c r="B218" s="212"/>
      <c r="C218" s="212"/>
      <c r="D218" s="212"/>
      <c r="E218" s="205">
        <v>75</v>
      </c>
      <c r="F218" s="201">
        <v>75</v>
      </c>
      <c r="G218" s="201">
        <v>75</v>
      </c>
      <c r="H218" s="203" t="s">
        <v>143</v>
      </c>
      <c r="I218" s="203">
        <v>75</v>
      </c>
      <c r="J218" s="203">
        <v>75</v>
      </c>
      <c r="K218" s="203">
        <v>75</v>
      </c>
      <c r="L218" s="203" t="s">
        <v>143</v>
      </c>
      <c r="M218" s="203">
        <v>75</v>
      </c>
      <c r="N218" s="203">
        <v>75</v>
      </c>
      <c r="O218" s="203" t="s">
        <v>143</v>
      </c>
      <c r="P218" s="203" t="s">
        <v>143</v>
      </c>
      <c r="Q218" s="203">
        <v>75</v>
      </c>
      <c r="R218" s="201" t="s">
        <v>143</v>
      </c>
      <c r="S218" s="205" t="s">
        <v>143</v>
      </c>
      <c r="T218" s="203" t="s">
        <v>143</v>
      </c>
      <c r="U218" s="203" t="s">
        <v>143</v>
      </c>
      <c r="V218" s="203" t="s">
        <v>143</v>
      </c>
      <c r="W218" s="203" t="s">
        <v>143</v>
      </c>
      <c r="X218" s="203" t="s">
        <v>143</v>
      </c>
      <c r="Y218" s="203" t="s">
        <v>143</v>
      </c>
      <c r="Z218" s="203" t="s">
        <v>143</v>
      </c>
      <c r="AA218" s="203" t="s">
        <v>143</v>
      </c>
      <c r="AB218" s="203" t="s">
        <v>143</v>
      </c>
      <c r="AC218" s="203" t="s">
        <v>143</v>
      </c>
      <c r="AD218" s="203" t="s">
        <v>143</v>
      </c>
      <c r="AE218" s="201" t="s">
        <v>143</v>
      </c>
      <c r="AF218" s="203" t="s">
        <v>143</v>
      </c>
      <c r="AG218" s="203" t="s">
        <v>143</v>
      </c>
      <c r="AH218" s="203" t="s">
        <v>143</v>
      </c>
      <c r="AI218" s="203" t="s">
        <v>143</v>
      </c>
      <c r="AJ218" s="203" t="s">
        <v>143</v>
      </c>
      <c r="AK218" s="203" t="s">
        <v>143</v>
      </c>
      <c r="AL218" s="203" t="s">
        <v>143</v>
      </c>
      <c r="AM218" s="203" t="s">
        <v>143</v>
      </c>
      <c r="AN218" s="203" t="s">
        <v>143</v>
      </c>
      <c r="AO218" s="203" t="s">
        <v>143</v>
      </c>
      <c r="AP218" s="203" t="s">
        <v>143</v>
      </c>
      <c r="AQ218" s="203" t="s">
        <v>143</v>
      </c>
    </row>
    <row r="219" spans="1:43" x14ac:dyDescent="0.25">
      <c r="A219" s="118" t="s">
        <v>173</v>
      </c>
      <c r="B219" s="212"/>
      <c r="C219" s="212"/>
      <c r="D219" s="212"/>
      <c r="E219" s="205">
        <v>75</v>
      </c>
      <c r="F219" s="201">
        <v>75</v>
      </c>
      <c r="G219" s="201">
        <v>75</v>
      </c>
      <c r="H219" s="203">
        <v>75</v>
      </c>
      <c r="I219" s="203">
        <v>75</v>
      </c>
      <c r="J219" s="203">
        <v>75</v>
      </c>
      <c r="K219" s="203">
        <v>75</v>
      </c>
      <c r="L219" s="203">
        <v>75</v>
      </c>
      <c r="M219" s="203">
        <v>75</v>
      </c>
      <c r="N219" s="203">
        <v>75</v>
      </c>
      <c r="O219" s="203">
        <v>75</v>
      </c>
      <c r="P219" s="203">
        <v>75</v>
      </c>
      <c r="Q219" s="203">
        <v>75</v>
      </c>
      <c r="R219" s="201" t="s">
        <v>143</v>
      </c>
      <c r="S219" s="205" t="s">
        <v>143</v>
      </c>
      <c r="T219" s="203" t="s">
        <v>143</v>
      </c>
      <c r="U219" s="203" t="s">
        <v>143</v>
      </c>
      <c r="V219" s="203" t="s">
        <v>143</v>
      </c>
      <c r="W219" s="203" t="s">
        <v>143</v>
      </c>
      <c r="X219" s="203" t="s">
        <v>143</v>
      </c>
      <c r="Y219" s="203" t="s">
        <v>143</v>
      </c>
      <c r="Z219" s="203" t="s">
        <v>143</v>
      </c>
      <c r="AA219" s="203" t="s">
        <v>143</v>
      </c>
      <c r="AB219" s="203" t="s">
        <v>143</v>
      </c>
      <c r="AC219" s="203" t="s">
        <v>143</v>
      </c>
      <c r="AD219" s="203" t="s">
        <v>143</v>
      </c>
      <c r="AE219" s="201" t="s">
        <v>143</v>
      </c>
      <c r="AF219" s="203" t="s">
        <v>143</v>
      </c>
      <c r="AG219" s="203" t="s">
        <v>143</v>
      </c>
      <c r="AH219" s="203" t="s">
        <v>143</v>
      </c>
      <c r="AI219" s="203" t="s">
        <v>143</v>
      </c>
      <c r="AJ219" s="203" t="s">
        <v>143</v>
      </c>
      <c r="AK219" s="203" t="s">
        <v>143</v>
      </c>
      <c r="AL219" s="203" t="s">
        <v>143</v>
      </c>
      <c r="AM219" s="203" t="s">
        <v>143</v>
      </c>
      <c r="AN219" s="203" t="s">
        <v>143</v>
      </c>
      <c r="AO219" s="203" t="s">
        <v>143</v>
      </c>
      <c r="AP219" s="203" t="s">
        <v>143</v>
      </c>
      <c r="AQ219" s="203" t="s">
        <v>143</v>
      </c>
    </row>
    <row r="220" spans="1:43" x14ac:dyDescent="0.25">
      <c r="A220" s="118" t="s">
        <v>174</v>
      </c>
      <c r="B220" s="212"/>
      <c r="C220" s="212"/>
      <c r="D220" s="212"/>
      <c r="E220" s="205">
        <v>75</v>
      </c>
      <c r="F220" s="201">
        <v>75</v>
      </c>
      <c r="G220" s="201">
        <v>75</v>
      </c>
      <c r="H220" s="203">
        <v>75</v>
      </c>
      <c r="I220" s="203">
        <v>75</v>
      </c>
      <c r="J220" s="203">
        <v>75</v>
      </c>
      <c r="K220" s="203">
        <v>75</v>
      </c>
      <c r="L220" s="203">
        <v>75</v>
      </c>
      <c r="M220" s="203">
        <v>75</v>
      </c>
      <c r="N220" s="203">
        <v>75</v>
      </c>
      <c r="O220" s="203">
        <v>75</v>
      </c>
      <c r="P220" s="203">
        <v>75</v>
      </c>
      <c r="Q220" s="203">
        <v>75</v>
      </c>
      <c r="R220" s="201" t="s">
        <v>143</v>
      </c>
      <c r="S220" s="205" t="s">
        <v>143</v>
      </c>
      <c r="T220" s="203" t="s">
        <v>143</v>
      </c>
      <c r="U220" s="203" t="s">
        <v>143</v>
      </c>
      <c r="V220" s="203" t="s">
        <v>143</v>
      </c>
      <c r="W220" s="203" t="s">
        <v>143</v>
      </c>
      <c r="X220" s="203" t="s">
        <v>143</v>
      </c>
      <c r="Y220" s="203" t="s">
        <v>143</v>
      </c>
      <c r="Z220" s="203" t="s">
        <v>143</v>
      </c>
      <c r="AA220" s="203" t="s">
        <v>143</v>
      </c>
      <c r="AB220" s="203" t="s">
        <v>143</v>
      </c>
      <c r="AC220" s="203" t="s">
        <v>143</v>
      </c>
      <c r="AD220" s="203" t="s">
        <v>143</v>
      </c>
      <c r="AE220" s="201" t="s">
        <v>143</v>
      </c>
      <c r="AF220" s="203" t="s">
        <v>143</v>
      </c>
      <c r="AG220" s="203" t="s">
        <v>143</v>
      </c>
      <c r="AH220" s="203" t="s">
        <v>143</v>
      </c>
      <c r="AI220" s="203" t="s">
        <v>143</v>
      </c>
      <c r="AJ220" s="203" t="s">
        <v>143</v>
      </c>
      <c r="AK220" s="203" t="s">
        <v>143</v>
      </c>
      <c r="AL220" s="203" t="s">
        <v>143</v>
      </c>
      <c r="AM220" s="203" t="s">
        <v>143</v>
      </c>
      <c r="AN220" s="203" t="s">
        <v>143</v>
      </c>
      <c r="AO220" s="203" t="s">
        <v>143</v>
      </c>
      <c r="AP220" s="203" t="s">
        <v>143</v>
      </c>
      <c r="AQ220" s="203" t="s">
        <v>143</v>
      </c>
    </row>
    <row r="221" spans="1:43" x14ac:dyDescent="0.25">
      <c r="A221" s="118" t="s">
        <v>175</v>
      </c>
      <c r="B221" s="212"/>
      <c r="C221" s="212"/>
      <c r="D221" s="212"/>
      <c r="E221" s="205">
        <v>75</v>
      </c>
      <c r="F221" s="201">
        <v>75</v>
      </c>
      <c r="G221" s="201">
        <v>75</v>
      </c>
      <c r="H221" s="203">
        <v>75</v>
      </c>
      <c r="I221" s="203">
        <v>75</v>
      </c>
      <c r="J221" s="203">
        <v>75</v>
      </c>
      <c r="K221" s="203">
        <v>75</v>
      </c>
      <c r="L221" s="203">
        <v>75</v>
      </c>
      <c r="M221" s="203">
        <v>75</v>
      </c>
      <c r="N221" s="203">
        <v>75</v>
      </c>
      <c r="O221" s="203">
        <v>75</v>
      </c>
      <c r="P221" s="203">
        <v>75</v>
      </c>
      <c r="Q221" s="203">
        <v>75</v>
      </c>
      <c r="R221" s="201">
        <v>75</v>
      </c>
      <c r="S221" s="205">
        <v>75</v>
      </c>
      <c r="T221" s="203">
        <v>75</v>
      </c>
      <c r="U221" s="203">
        <v>75</v>
      </c>
      <c r="V221" s="203">
        <v>75</v>
      </c>
      <c r="W221" s="203">
        <v>75</v>
      </c>
      <c r="X221" s="203">
        <v>75</v>
      </c>
      <c r="Y221" s="203">
        <v>75</v>
      </c>
      <c r="Z221" s="203">
        <v>75</v>
      </c>
      <c r="AA221" s="203">
        <v>75</v>
      </c>
      <c r="AB221" s="203">
        <v>75</v>
      </c>
      <c r="AC221" s="203">
        <v>75</v>
      </c>
      <c r="AD221" s="203">
        <v>75</v>
      </c>
      <c r="AE221" s="201">
        <v>75</v>
      </c>
      <c r="AF221" s="203">
        <v>75</v>
      </c>
      <c r="AG221" s="203">
        <v>75</v>
      </c>
      <c r="AH221" s="203">
        <v>75</v>
      </c>
      <c r="AI221" s="203">
        <v>75</v>
      </c>
      <c r="AJ221" s="203">
        <v>75</v>
      </c>
      <c r="AK221" s="203">
        <v>75</v>
      </c>
      <c r="AL221" s="203">
        <v>75</v>
      </c>
      <c r="AM221" s="203">
        <v>75</v>
      </c>
      <c r="AN221" s="203">
        <v>75</v>
      </c>
      <c r="AO221" s="203">
        <v>75</v>
      </c>
      <c r="AP221" s="203">
        <v>75</v>
      </c>
      <c r="AQ221" s="203">
        <v>75</v>
      </c>
    </row>
    <row r="222" spans="1:43" x14ac:dyDescent="0.25">
      <c r="A222" s="118" t="s">
        <v>129</v>
      </c>
      <c r="B222" s="212"/>
      <c r="C222" s="212"/>
      <c r="D222" s="212"/>
      <c r="E222" s="205">
        <v>75</v>
      </c>
      <c r="F222" s="201">
        <v>75</v>
      </c>
      <c r="G222" s="201">
        <v>75</v>
      </c>
      <c r="H222" s="203">
        <v>75</v>
      </c>
      <c r="I222" s="203">
        <v>75</v>
      </c>
      <c r="J222" s="203">
        <v>75</v>
      </c>
      <c r="K222" s="203">
        <v>75</v>
      </c>
      <c r="L222" s="203">
        <v>75</v>
      </c>
      <c r="M222" s="203">
        <v>75</v>
      </c>
      <c r="N222" s="203">
        <v>75</v>
      </c>
      <c r="O222" s="203">
        <v>75</v>
      </c>
      <c r="P222" s="203">
        <v>75</v>
      </c>
      <c r="Q222" s="203">
        <v>75</v>
      </c>
      <c r="R222" s="201" t="s">
        <v>143</v>
      </c>
      <c r="S222" s="205" t="s">
        <v>143</v>
      </c>
      <c r="T222" s="203" t="s">
        <v>143</v>
      </c>
      <c r="U222" s="203" t="s">
        <v>143</v>
      </c>
      <c r="V222" s="203" t="s">
        <v>143</v>
      </c>
      <c r="W222" s="203" t="s">
        <v>143</v>
      </c>
      <c r="X222" s="203" t="s">
        <v>143</v>
      </c>
      <c r="Y222" s="203" t="s">
        <v>143</v>
      </c>
      <c r="Z222" s="203" t="s">
        <v>143</v>
      </c>
      <c r="AA222" s="203" t="s">
        <v>143</v>
      </c>
      <c r="AB222" s="203" t="s">
        <v>143</v>
      </c>
      <c r="AC222" s="203" t="s">
        <v>143</v>
      </c>
      <c r="AD222" s="203" t="s">
        <v>143</v>
      </c>
      <c r="AE222" s="201" t="s">
        <v>143</v>
      </c>
      <c r="AF222" s="203" t="s">
        <v>143</v>
      </c>
      <c r="AG222" s="203" t="s">
        <v>143</v>
      </c>
      <c r="AH222" s="203" t="s">
        <v>143</v>
      </c>
      <c r="AI222" s="203" t="s">
        <v>143</v>
      </c>
      <c r="AJ222" s="203" t="s">
        <v>143</v>
      </c>
      <c r="AK222" s="203" t="s">
        <v>143</v>
      </c>
      <c r="AL222" s="203" t="s">
        <v>143</v>
      </c>
      <c r="AM222" s="203" t="s">
        <v>143</v>
      </c>
      <c r="AN222" s="203" t="s">
        <v>143</v>
      </c>
      <c r="AO222" s="203" t="s">
        <v>143</v>
      </c>
      <c r="AP222" s="203" t="s">
        <v>143</v>
      </c>
      <c r="AQ222" s="203" t="s">
        <v>143</v>
      </c>
    </row>
    <row r="223" spans="1:43" x14ac:dyDescent="0.25">
      <c r="A223" s="118" t="s">
        <v>130</v>
      </c>
      <c r="B223" s="212"/>
      <c r="C223" s="212"/>
      <c r="D223" s="212"/>
      <c r="E223" s="205">
        <v>75</v>
      </c>
      <c r="F223" s="201">
        <v>75</v>
      </c>
      <c r="G223" s="201">
        <v>75</v>
      </c>
      <c r="H223" s="203">
        <v>75</v>
      </c>
      <c r="I223" s="203">
        <v>75</v>
      </c>
      <c r="J223" s="203">
        <v>75</v>
      </c>
      <c r="K223" s="203">
        <v>75</v>
      </c>
      <c r="L223" s="203">
        <v>75</v>
      </c>
      <c r="M223" s="203">
        <v>75</v>
      </c>
      <c r="N223" s="203">
        <v>75</v>
      </c>
      <c r="O223" s="203">
        <v>75</v>
      </c>
      <c r="P223" s="203">
        <v>75</v>
      </c>
      <c r="Q223" s="203">
        <v>75</v>
      </c>
      <c r="R223" s="201" t="s">
        <v>143</v>
      </c>
      <c r="S223" s="205" t="s">
        <v>143</v>
      </c>
      <c r="T223" s="203" t="s">
        <v>143</v>
      </c>
      <c r="U223" s="203" t="s">
        <v>143</v>
      </c>
      <c r="V223" s="203" t="s">
        <v>143</v>
      </c>
      <c r="W223" s="203" t="s">
        <v>143</v>
      </c>
      <c r="X223" s="203" t="s">
        <v>143</v>
      </c>
      <c r="Y223" s="203" t="s">
        <v>143</v>
      </c>
      <c r="Z223" s="203" t="s">
        <v>143</v>
      </c>
      <c r="AA223" s="203" t="s">
        <v>143</v>
      </c>
      <c r="AB223" s="203" t="s">
        <v>143</v>
      </c>
      <c r="AC223" s="203" t="s">
        <v>143</v>
      </c>
      <c r="AD223" s="203" t="s">
        <v>143</v>
      </c>
      <c r="AE223" s="201" t="s">
        <v>143</v>
      </c>
      <c r="AF223" s="203" t="s">
        <v>143</v>
      </c>
      <c r="AG223" s="203" t="s">
        <v>143</v>
      </c>
      <c r="AH223" s="203" t="s">
        <v>143</v>
      </c>
      <c r="AI223" s="203" t="s">
        <v>143</v>
      </c>
      <c r="AJ223" s="203" t="s">
        <v>143</v>
      </c>
      <c r="AK223" s="203" t="s">
        <v>143</v>
      </c>
      <c r="AL223" s="203" t="s">
        <v>143</v>
      </c>
      <c r="AM223" s="203" t="s">
        <v>143</v>
      </c>
      <c r="AN223" s="203" t="s">
        <v>143</v>
      </c>
      <c r="AO223" s="203" t="s">
        <v>143</v>
      </c>
      <c r="AP223" s="203" t="s">
        <v>143</v>
      </c>
      <c r="AQ223" s="203" t="s">
        <v>143</v>
      </c>
    </row>
    <row r="224" spans="1:43" x14ac:dyDescent="0.25">
      <c r="A224" s="118" t="s">
        <v>176</v>
      </c>
      <c r="B224" s="212"/>
      <c r="C224" s="212"/>
      <c r="D224" s="212"/>
      <c r="E224" s="205">
        <v>75</v>
      </c>
      <c r="F224" s="201">
        <v>75</v>
      </c>
      <c r="G224" s="201">
        <v>75</v>
      </c>
      <c r="H224" s="203">
        <v>75</v>
      </c>
      <c r="I224" s="203">
        <v>75</v>
      </c>
      <c r="J224" s="203">
        <v>75</v>
      </c>
      <c r="K224" s="203">
        <v>75</v>
      </c>
      <c r="L224" s="203">
        <v>75</v>
      </c>
      <c r="M224" s="203">
        <v>75</v>
      </c>
      <c r="N224" s="203">
        <v>75</v>
      </c>
      <c r="O224" s="203">
        <v>75</v>
      </c>
      <c r="P224" s="203">
        <v>75</v>
      </c>
      <c r="Q224" s="203">
        <v>75</v>
      </c>
      <c r="R224" s="201" t="s">
        <v>143</v>
      </c>
      <c r="S224" s="205" t="s">
        <v>143</v>
      </c>
      <c r="T224" s="203" t="s">
        <v>143</v>
      </c>
      <c r="U224" s="203" t="s">
        <v>143</v>
      </c>
      <c r="V224" s="203" t="s">
        <v>143</v>
      </c>
      <c r="W224" s="203" t="s">
        <v>143</v>
      </c>
      <c r="X224" s="203" t="s">
        <v>143</v>
      </c>
      <c r="Y224" s="203" t="s">
        <v>143</v>
      </c>
      <c r="Z224" s="203" t="s">
        <v>143</v>
      </c>
      <c r="AA224" s="203" t="s">
        <v>143</v>
      </c>
      <c r="AB224" s="203" t="s">
        <v>143</v>
      </c>
      <c r="AC224" s="203" t="s">
        <v>143</v>
      </c>
      <c r="AD224" s="203" t="s">
        <v>143</v>
      </c>
      <c r="AE224" s="201" t="s">
        <v>143</v>
      </c>
      <c r="AF224" s="203" t="s">
        <v>143</v>
      </c>
      <c r="AG224" s="203" t="s">
        <v>143</v>
      </c>
      <c r="AH224" s="203" t="s">
        <v>143</v>
      </c>
      <c r="AI224" s="203" t="s">
        <v>143</v>
      </c>
      <c r="AJ224" s="203" t="s">
        <v>143</v>
      </c>
      <c r="AK224" s="203" t="s">
        <v>143</v>
      </c>
      <c r="AL224" s="203" t="s">
        <v>143</v>
      </c>
      <c r="AM224" s="203" t="s">
        <v>143</v>
      </c>
      <c r="AN224" s="203" t="s">
        <v>143</v>
      </c>
      <c r="AO224" s="203" t="s">
        <v>143</v>
      </c>
      <c r="AP224" s="203" t="s">
        <v>143</v>
      </c>
      <c r="AQ224" s="203" t="s">
        <v>143</v>
      </c>
    </row>
    <row r="225" spans="1:53" x14ac:dyDescent="0.25">
      <c r="A225" s="118" t="s">
        <v>189</v>
      </c>
      <c r="B225" s="212"/>
      <c r="C225" s="212"/>
      <c r="D225" s="212"/>
      <c r="E225" s="205">
        <v>75</v>
      </c>
      <c r="F225" s="201">
        <v>75</v>
      </c>
      <c r="G225" s="201">
        <v>75</v>
      </c>
      <c r="H225" s="203">
        <v>75</v>
      </c>
      <c r="I225" s="203">
        <v>75</v>
      </c>
      <c r="J225" s="203">
        <v>75</v>
      </c>
      <c r="K225" s="203">
        <v>75</v>
      </c>
      <c r="L225" s="203" t="s">
        <v>143</v>
      </c>
      <c r="M225" s="203">
        <v>75</v>
      </c>
      <c r="N225" s="203">
        <v>75</v>
      </c>
      <c r="O225" s="203">
        <v>75</v>
      </c>
      <c r="P225" s="203">
        <v>75</v>
      </c>
      <c r="Q225" s="203">
        <v>75</v>
      </c>
      <c r="R225" s="201" t="s">
        <v>143</v>
      </c>
      <c r="S225" s="205" t="s">
        <v>143</v>
      </c>
      <c r="T225" s="203" t="s">
        <v>143</v>
      </c>
      <c r="U225" s="203" t="s">
        <v>143</v>
      </c>
      <c r="V225" s="203" t="s">
        <v>143</v>
      </c>
      <c r="W225" s="203" t="s">
        <v>143</v>
      </c>
      <c r="X225" s="203" t="s">
        <v>143</v>
      </c>
      <c r="Y225" s="203" t="s">
        <v>143</v>
      </c>
      <c r="Z225" s="203" t="s">
        <v>143</v>
      </c>
      <c r="AA225" s="203" t="s">
        <v>143</v>
      </c>
      <c r="AB225" s="203" t="s">
        <v>143</v>
      </c>
      <c r="AC225" s="203" t="s">
        <v>143</v>
      </c>
      <c r="AD225" s="203" t="s">
        <v>143</v>
      </c>
      <c r="AE225" s="201" t="s">
        <v>143</v>
      </c>
      <c r="AF225" s="203" t="s">
        <v>143</v>
      </c>
      <c r="AG225" s="203" t="s">
        <v>143</v>
      </c>
      <c r="AH225" s="203" t="s">
        <v>143</v>
      </c>
      <c r="AI225" s="203" t="s">
        <v>143</v>
      </c>
      <c r="AJ225" s="203" t="s">
        <v>143</v>
      </c>
      <c r="AK225" s="203" t="s">
        <v>143</v>
      </c>
      <c r="AL225" s="203" t="s">
        <v>143</v>
      </c>
      <c r="AM225" s="203" t="s">
        <v>143</v>
      </c>
      <c r="AN225" s="203" t="s">
        <v>143</v>
      </c>
      <c r="AO225" s="203" t="s">
        <v>143</v>
      </c>
      <c r="AP225" s="203" t="s">
        <v>143</v>
      </c>
      <c r="AQ225" s="203" t="s">
        <v>143</v>
      </c>
    </row>
    <row r="226" spans="1:53" x14ac:dyDescent="0.25">
      <c r="A226" s="118" t="s">
        <v>188</v>
      </c>
      <c r="B226" s="212"/>
      <c r="C226" s="212"/>
      <c r="D226" s="212"/>
      <c r="E226" s="205">
        <v>75</v>
      </c>
      <c r="F226" s="201">
        <v>75</v>
      </c>
      <c r="G226" s="201">
        <v>75</v>
      </c>
      <c r="H226" s="203">
        <v>75</v>
      </c>
      <c r="I226" s="203">
        <v>75</v>
      </c>
      <c r="J226" s="203">
        <v>75</v>
      </c>
      <c r="K226" s="203">
        <v>75</v>
      </c>
      <c r="L226" s="203">
        <v>75</v>
      </c>
      <c r="M226" s="203">
        <v>75</v>
      </c>
      <c r="N226" s="203">
        <v>75</v>
      </c>
      <c r="O226" s="203">
        <v>75</v>
      </c>
      <c r="P226" s="203">
        <v>75</v>
      </c>
      <c r="Q226" s="203">
        <v>75</v>
      </c>
      <c r="R226" s="201" t="s">
        <v>143</v>
      </c>
      <c r="S226" s="205" t="s">
        <v>143</v>
      </c>
      <c r="T226" s="203" t="s">
        <v>143</v>
      </c>
      <c r="U226" s="203" t="s">
        <v>143</v>
      </c>
      <c r="V226" s="203" t="s">
        <v>143</v>
      </c>
      <c r="W226" s="203" t="s">
        <v>143</v>
      </c>
      <c r="X226" s="203" t="s">
        <v>143</v>
      </c>
      <c r="Y226" s="203" t="s">
        <v>143</v>
      </c>
      <c r="Z226" s="203" t="s">
        <v>143</v>
      </c>
      <c r="AA226" s="203" t="s">
        <v>143</v>
      </c>
      <c r="AB226" s="203" t="s">
        <v>143</v>
      </c>
      <c r="AC226" s="203" t="s">
        <v>143</v>
      </c>
      <c r="AD226" s="203" t="s">
        <v>143</v>
      </c>
      <c r="AE226" s="201" t="s">
        <v>143</v>
      </c>
      <c r="AF226" s="203" t="s">
        <v>143</v>
      </c>
      <c r="AG226" s="203" t="s">
        <v>143</v>
      </c>
      <c r="AH226" s="203" t="s">
        <v>143</v>
      </c>
      <c r="AI226" s="203" t="s">
        <v>143</v>
      </c>
      <c r="AJ226" s="203" t="s">
        <v>143</v>
      </c>
      <c r="AK226" s="203" t="s">
        <v>143</v>
      </c>
      <c r="AL226" s="203" t="s">
        <v>143</v>
      </c>
      <c r="AM226" s="203" t="s">
        <v>143</v>
      </c>
      <c r="AN226" s="203" t="s">
        <v>143</v>
      </c>
      <c r="AO226" s="203" t="s">
        <v>143</v>
      </c>
      <c r="AP226" s="203" t="s">
        <v>143</v>
      </c>
      <c r="AQ226" s="203" t="s">
        <v>143</v>
      </c>
    </row>
    <row r="227" spans="1:53" ht="30" x14ac:dyDescent="0.25">
      <c r="A227" s="118" t="s">
        <v>177</v>
      </c>
      <c r="B227" s="212"/>
      <c r="C227" s="212"/>
      <c r="D227" s="212"/>
      <c r="E227" s="205">
        <v>75</v>
      </c>
      <c r="F227" s="201">
        <v>75</v>
      </c>
      <c r="G227" s="201">
        <v>75</v>
      </c>
      <c r="H227" s="203">
        <v>75</v>
      </c>
      <c r="I227" s="203">
        <v>75</v>
      </c>
      <c r="J227" s="203">
        <v>75</v>
      </c>
      <c r="K227" s="203">
        <v>75</v>
      </c>
      <c r="L227" s="203">
        <v>75</v>
      </c>
      <c r="M227" s="203">
        <v>75</v>
      </c>
      <c r="N227" s="203">
        <v>75</v>
      </c>
      <c r="O227" s="203">
        <v>75</v>
      </c>
      <c r="P227" s="203">
        <v>75</v>
      </c>
      <c r="Q227" s="203">
        <v>75</v>
      </c>
      <c r="R227" s="201">
        <v>75</v>
      </c>
      <c r="S227" s="205">
        <v>75</v>
      </c>
      <c r="T227" s="203">
        <v>75</v>
      </c>
      <c r="U227" s="203">
        <v>75</v>
      </c>
      <c r="V227" s="203">
        <v>75</v>
      </c>
      <c r="W227" s="203">
        <v>75</v>
      </c>
      <c r="X227" s="203">
        <v>75</v>
      </c>
      <c r="Y227" s="203">
        <v>75</v>
      </c>
      <c r="Z227" s="203">
        <v>75</v>
      </c>
      <c r="AA227" s="203">
        <v>75</v>
      </c>
      <c r="AB227" s="203">
        <v>75</v>
      </c>
      <c r="AC227" s="203">
        <v>75</v>
      </c>
      <c r="AD227" s="203">
        <v>75</v>
      </c>
      <c r="AE227" s="201">
        <v>75</v>
      </c>
      <c r="AF227" s="203">
        <v>75</v>
      </c>
      <c r="AG227" s="203">
        <v>75</v>
      </c>
      <c r="AH227" s="203">
        <v>75</v>
      </c>
      <c r="AI227" s="203">
        <v>75</v>
      </c>
      <c r="AJ227" s="203">
        <v>75</v>
      </c>
      <c r="AK227" s="203">
        <v>75</v>
      </c>
      <c r="AL227" s="203">
        <v>75</v>
      </c>
      <c r="AM227" s="203">
        <v>75</v>
      </c>
      <c r="AN227" s="203">
        <v>75</v>
      </c>
      <c r="AO227" s="203">
        <v>75</v>
      </c>
      <c r="AP227" s="203">
        <v>75</v>
      </c>
      <c r="AQ227" s="203">
        <v>75</v>
      </c>
    </row>
    <row r="228" spans="1:53" x14ac:dyDescent="0.25">
      <c r="A228" s="118" t="s">
        <v>126</v>
      </c>
      <c r="B228" s="212"/>
      <c r="C228" s="212"/>
      <c r="D228" s="212"/>
      <c r="E228" s="205">
        <v>75</v>
      </c>
      <c r="F228" s="201">
        <v>75</v>
      </c>
      <c r="G228" s="201">
        <v>75</v>
      </c>
      <c r="H228" s="203">
        <v>75</v>
      </c>
      <c r="I228" s="203">
        <v>75</v>
      </c>
      <c r="J228" s="203">
        <v>75</v>
      </c>
      <c r="K228" s="203">
        <v>75</v>
      </c>
      <c r="L228" s="203">
        <v>75</v>
      </c>
      <c r="M228" s="203">
        <v>75</v>
      </c>
      <c r="N228" s="203">
        <v>75</v>
      </c>
      <c r="O228" s="203">
        <v>75</v>
      </c>
      <c r="P228" s="203">
        <v>75</v>
      </c>
      <c r="Q228" s="203">
        <v>75</v>
      </c>
      <c r="R228" s="201" t="s">
        <v>143</v>
      </c>
      <c r="S228" s="205" t="s">
        <v>143</v>
      </c>
      <c r="T228" s="203" t="s">
        <v>143</v>
      </c>
      <c r="U228" s="203" t="s">
        <v>143</v>
      </c>
      <c r="V228" s="203" t="s">
        <v>143</v>
      </c>
      <c r="W228" s="203" t="s">
        <v>143</v>
      </c>
      <c r="X228" s="203" t="s">
        <v>143</v>
      </c>
      <c r="Y228" s="203" t="s">
        <v>143</v>
      </c>
      <c r="Z228" s="203" t="s">
        <v>143</v>
      </c>
      <c r="AA228" s="203" t="s">
        <v>143</v>
      </c>
      <c r="AB228" s="203" t="s">
        <v>143</v>
      </c>
      <c r="AC228" s="203" t="s">
        <v>143</v>
      </c>
      <c r="AD228" s="203" t="s">
        <v>143</v>
      </c>
      <c r="AE228" s="201" t="s">
        <v>143</v>
      </c>
      <c r="AF228" s="203" t="s">
        <v>143</v>
      </c>
      <c r="AG228" s="203" t="s">
        <v>143</v>
      </c>
      <c r="AH228" s="203" t="s">
        <v>143</v>
      </c>
      <c r="AI228" s="203" t="s">
        <v>143</v>
      </c>
      <c r="AJ228" s="203" t="s">
        <v>143</v>
      </c>
      <c r="AK228" s="203" t="s">
        <v>143</v>
      </c>
      <c r="AL228" s="203" t="s">
        <v>143</v>
      </c>
      <c r="AM228" s="203" t="s">
        <v>143</v>
      </c>
      <c r="AN228" s="203" t="s">
        <v>143</v>
      </c>
      <c r="AO228" s="203" t="s">
        <v>143</v>
      </c>
      <c r="AP228" s="203" t="s">
        <v>143</v>
      </c>
      <c r="AQ228" s="203" t="s">
        <v>143</v>
      </c>
    </row>
    <row r="229" spans="1:53" x14ac:dyDescent="0.25">
      <c r="A229" s="118" t="s">
        <v>127</v>
      </c>
      <c r="B229" s="212"/>
      <c r="C229" s="212"/>
      <c r="D229" s="212"/>
      <c r="E229" s="205">
        <v>75</v>
      </c>
      <c r="F229" s="201">
        <v>75</v>
      </c>
      <c r="G229" s="201">
        <v>75</v>
      </c>
      <c r="H229" s="203">
        <v>75</v>
      </c>
      <c r="I229" s="203">
        <v>75</v>
      </c>
      <c r="J229" s="203">
        <v>75</v>
      </c>
      <c r="K229" s="203">
        <v>75</v>
      </c>
      <c r="L229" s="203">
        <v>75</v>
      </c>
      <c r="M229" s="203">
        <v>75</v>
      </c>
      <c r="N229" s="203">
        <v>75</v>
      </c>
      <c r="O229" s="203">
        <v>75</v>
      </c>
      <c r="P229" s="203">
        <v>75</v>
      </c>
      <c r="Q229" s="203">
        <v>75</v>
      </c>
      <c r="R229" s="201" t="s">
        <v>143</v>
      </c>
      <c r="S229" s="205" t="s">
        <v>143</v>
      </c>
      <c r="T229" s="203" t="s">
        <v>143</v>
      </c>
      <c r="U229" s="203" t="s">
        <v>143</v>
      </c>
      <c r="V229" s="203" t="s">
        <v>143</v>
      </c>
      <c r="W229" s="203" t="s">
        <v>143</v>
      </c>
      <c r="X229" s="203" t="s">
        <v>143</v>
      </c>
      <c r="Y229" s="203" t="s">
        <v>143</v>
      </c>
      <c r="Z229" s="203" t="s">
        <v>143</v>
      </c>
      <c r="AA229" s="203" t="s">
        <v>143</v>
      </c>
      <c r="AB229" s="203" t="s">
        <v>143</v>
      </c>
      <c r="AC229" s="203" t="s">
        <v>143</v>
      </c>
      <c r="AD229" s="203" t="s">
        <v>143</v>
      </c>
      <c r="AE229" s="201" t="s">
        <v>143</v>
      </c>
      <c r="AF229" s="203" t="s">
        <v>143</v>
      </c>
      <c r="AG229" s="203" t="s">
        <v>143</v>
      </c>
      <c r="AH229" s="203" t="s">
        <v>143</v>
      </c>
      <c r="AI229" s="203" t="s">
        <v>143</v>
      </c>
      <c r="AJ229" s="203" t="s">
        <v>143</v>
      </c>
      <c r="AK229" s="203" t="s">
        <v>143</v>
      </c>
      <c r="AL229" s="203" t="s">
        <v>143</v>
      </c>
      <c r="AM229" s="203" t="s">
        <v>143</v>
      </c>
      <c r="AN229" s="203" t="s">
        <v>143</v>
      </c>
      <c r="AO229" s="203" t="s">
        <v>143</v>
      </c>
      <c r="AP229" s="203" t="s">
        <v>143</v>
      </c>
      <c r="AQ229" s="203" t="s">
        <v>143</v>
      </c>
    </row>
    <row r="230" spans="1:53" ht="15" customHeight="1" x14ac:dyDescent="0.25">
      <c r="A230" s="92"/>
      <c r="B230" s="92"/>
      <c r="C230" s="92"/>
      <c r="D230" s="92"/>
      <c r="E230" s="93"/>
      <c r="F230" s="93"/>
      <c r="G230" s="93"/>
      <c r="H230" s="93"/>
      <c r="I230" s="93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</row>
    <row r="231" spans="1:53" ht="105" customHeight="1" x14ac:dyDescent="0.25">
      <c r="A231" s="108" t="s">
        <v>123</v>
      </c>
      <c r="B231" s="181" t="s">
        <v>144</v>
      </c>
      <c r="C231" s="181" t="s">
        <v>145</v>
      </c>
      <c r="D231" s="181" t="s">
        <v>146</v>
      </c>
      <c r="E231" s="94" t="s">
        <v>48</v>
      </c>
      <c r="F231" s="94" t="s">
        <v>87</v>
      </c>
      <c r="G231" s="94" t="s">
        <v>55</v>
      </c>
      <c r="H231" s="94" t="s">
        <v>68</v>
      </c>
      <c r="I231" s="94" t="s">
        <v>69</v>
      </c>
      <c r="J231" s="94" t="s">
        <v>57</v>
      </c>
      <c r="K231" s="94" t="s">
        <v>56</v>
      </c>
      <c r="L231" s="94" t="s">
        <v>58</v>
      </c>
      <c r="M231" s="94" t="s">
        <v>59</v>
      </c>
      <c r="N231" s="94" t="s">
        <v>142</v>
      </c>
      <c r="O231" s="94" t="s">
        <v>60</v>
      </c>
      <c r="P231" s="94" t="s">
        <v>82</v>
      </c>
      <c r="Q231" s="94" t="s">
        <v>70</v>
      </c>
      <c r="R231" s="95" t="s">
        <v>48</v>
      </c>
      <c r="S231" s="95" t="s">
        <v>87</v>
      </c>
      <c r="T231" s="95" t="s">
        <v>55</v>
      </c>
      <c r="U231" s="95" t="s">
        <v>68</v>
      </c>
      <c r="V231" s="95" t="s">
        <v>69</v>
      </c>
      <c r="W231" s="95" t="s">
        <v>57</v>
      </c>
      <c r="X231" s="95" t="s">
        <v>56</v>
      </c>
      <c r="Y231" s="95" t="s">
        <v>58</v>
      </c>
      <c r="Z231" s="95" t="s">
        <v>59</v>
      </c>
      <c r="AA231" s="95" t="s">
        <v>142</v>
      </c>
      <c r="AB231" s="95" t="s">
        <v>60</v>
      </c>
      <c r="AC231" s="95" t="s">
        <v>82</v>
      </c>
      <c r="AD231" s="95" t="s">
        <v>70</v>
      </c>
      <c r="AE231" s="96" t="s">
        <v>48</v>
      </c>
      <c r="AF231" s="96" t="s">
        <v>87</v>
      </c>
      <c r="AG231" s="96" t="s">
        <v>55</v>
      </c>
      <c r="AH231" s="96" t="s">
        <v>68</v>
      </c>
      <c r="AI231" s="96" t="s">
        <v>69</v>
      </c>
      <c r="AJ231" s="96" t="s">
        <v>57</v>
      </c>
      <c r="AK231" s="96" t="s">
        <v>56</v>
      </c>
      <c r="AL231" s="96" t="s">
        <v>58</v>
      </c>
      <c r="AM231" s="96" t="s">
        <v>59</v>
      </c>
      <c r="AN231" s="96" t="s">
        <v>142</v>
      </c>
      <c r="AO231" s="96" t="s">
        <v>60</v>
      </c>
      <c r="AP231" s="96" t="s">
        <v>82</v>
      </c>
      <c r="AQ231" s="96" t="s">
        <v>70</v>
      </c>
      <c r="AR231" s="360" t="s">
        <v>147</v>
      </c>
      <c r="AS231" s="360"/>
      <c r="AT231" s="360"/>
    </row>
    <row r="232" spans="1:53" x14ac:dyDescent="0.25">
      <c r="A232" s="86"/>
      <c r="B232" s="86"/>
      <c r="C232" s="86"/>
      <c r="D232" s="86"/>
      <c r="E232" s="88"/>
      <c r="F232" s="88"/>
      <c r="G232" s="88"/>
      <c r="H232" s="88"/>
      <c r="I232" s="88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</row>
    <row r="233" spans="1:53" x14ac:dyDescent="0.25">
      <c r="A233" s="118" t="s">
        <v>150</v>
      </c>
      <c r="B233" s="212"/>
      <c r="C233" s="212"/>
      <c r="D233" s="212"/>
      <c r="E233" s="205">
        <v>5</v>
      </c>
      <c r="F233" s="201">
        <v>5</v>
      </c>
      <c r="G233" s="201">
        <v>5</v>
      </c>
      <c r="H233" s="203">
        <v>5</v>
      </c>
      <c r="I233" s="203">
        <v>5</v>
      </c>
      <c r="J233" s="203">
        <v>5</v>
      </c>
      <c r="K233" s="203">
        <v>5</v>
      </c>
      <c r="L233" s="203">
        <v>5</v>
      </c>
      <c r="M233" s="203">
        <v>5</v>
      </c>
      <c r="N233" s="203">
        <v>5</v>
      </c>
      <c r="O233" s="203">
        <v>5</v>
      </c>
      <c r="P233" s="203">
        <v>5</v>
      </c>
      <c r="Q233" s="203">
        <v>5</v>
      </c>
      <c r="R233" s="201">
        <v>5</v>
      </c>
      <c r="S233" s="210">
        <v>5</v>
      </c>
      <c r="T233" s="213">
        <v>5</v>
      </c>
      <c r="U233" s="213">
        <v>5</v>
      </c>
      <c r="V233" s="213">
        <v>5</v>
      </c>
      <c r="W233" s="213">
        <v>5</v>
      </c>
      <c r="X233" s="213">
        <v>5</v>
      </c>
      <c r="Y233" s="213">
        <v>5</v>
      </c>
      <c r="Z233" s="213">
        <v>5</v>
      </c>
      <c r="AA233" s="213">
        <v>5</v>
      </c>
      <c r="AB233" s="213">
        <v>5</v>
      </c>
      <c r="AC233" s="213">
        <v>5</v>
      </c>
      <c r="AD233" s="213">
        <v>5</v>
      </c>
      <c r="AE233" s="201">
        <v>5</v>
      </c>
      <c r="AF233" s="214">
        <v>5</v>
      </c>
      <c r="AG233" s="214">
        <v>5</v>
      </c>
      <c r="AH233" s="214">
        <v>5</v>
      </c>
      <c r="AI233" s="214">
        <v>5</v>
      </c>
      <c r="AJ233" s="214">
        <v>5</v>
      </c>
      <c r="AK233" s="214">
        <v>5</v>
      </c>
      <c r="AL233" s="214">
        <v>5</v>
      </c>
      <c r="AM233" s="214">
        <v>5</v>
      </c>
      <c r="AN233" s="214">
        <v>5</v>
      </c>
      <c r="AO233" s="214">
        <v>5</v>
      </c>
      <c r="AP233" s="214">
        <v>5</v>
      </c>
      <c r="AQ233" s="214">
        <v>5</v>
      </c>
      <c r="AR233" s="220">
        <f t="shared" ref="AR233:AR273" si="0">MIN(E233:Q233)</f>
        <v>5</v>
      </c>
      <c r="AS233" s="221">
        <f t="shared" ref="AS233:AS273" si="1">MIN(R233:AD233)</f>
        <v>5</v>
      </c>
      <c r="AT233" s="221">
        <f t="shared" ref="AT233:AT273" si="2">MIN(AE233:AQ233)</f>
        <v>5</v>
      </c>
      <c r="AU233" s="161"/>
      <c r="AV233" s="161"/>
      <c r="AW233" s="161"/>
      <c r="AX233" s="161"/>
      <c r="AY233" s="161"/>
      <c r="AZ233" s="161"/>
      <c r="BA233" s="161"/>
    </row>
    <row r="234" spans="1:53" x14ac:dyDescent="0.25">
      <c r="A234" s="118" t="s">
        <v>151</v>
      </c>
      <c r="B234" s="212"/>
      <c r="C234" s="212"/>
      <c r="D234" s="212"/>
      <c r="E234" s="205">
        <v>5</v>
      </c>
      <c r="F234" s="201">
        <v>5</v>
      </c>
      <c r="G234" s="201">
        <v>5</v>
      </c>
      <c r="H234" s="203">
        <v>5</v>
      </c>
      <c r="I234" s="203">
        <v>5</v>
      </c>
      <c r="J234" s="203">
        <v>5</v>
      </c>
      <c r="K234" s="203">
        <v>5</v>
      </c>
      <c r="L234" s="203">
        <v>5</v>
      </c>
      <c r="M234" s="203">
        <v>5</v>
      </c>
      <c r="N234" s="203">
        <v>5</v>
      </c>
      <c r="O234" s="203">
        <v>5</v>
      </c>
      <c r="P234" s="203">
        <v>5</v>
      </c>
      <c r="Q234" s="203">
        <v>5</v>
      </c>
      <c r="R234" s="201">
        <v>5</v>
      </c>
      <c r="S234" s="210">
        <v>5</v>
      </c>
      <c r="T234" s="211">
        <v>5</v>
      </c>
      <c r="U234" s="211">
        <v>5</v>
      </c>
      <c r="V234" s="211">
        <v>5</v>
      </c>
      <c r="W234" s="211">
        <v>5</v>
      </c>
      <c r="X234" s="211">
        <v>5</v>
      </c>
      <c r="Y234" s="211">
        <v>5</v>
      </c>
      <c r="Z234" s="211">
        <v>5</v>
      </c>
      <c r="AA234" s="211">
        <v>5</v>
      </c>
      <c r="AB234" s="211">
        <v>5</v>
      </c>
      <c r="AC234" s="211">
        <v>5</v>
      </c>
      <c r="AD234" s="211">
        <v>5</v>
      </c>
      <c r="AE234" s="201">
        <v>5</v>
      </c>
      <c r="AF234" s="203">
        <v>5</v>
      </c>
      <c r="AG234" s="203">
        <v>5</v>
      </c>
      <c r="AH234" s="203">
        <v>5</v>
      </c>
      <c r="AI234" s="203">
        <v>5</v>
      </c>
      <c r="AJ234" s="203">
        <v>5</v>
      </c>
      <c r="AK234" s="203">
        <v>5</v>
      </c>
      <c r="AL234" s="203">
        <v>5</v>
      </c>
      <c r="AM234" s="203">
        <v>5</v>
      </c>
      <c r="AN234" s="203">
        <v>5</v>
      </c>
      <c r="AO234" s="203">
        <v>5</v>
      </c>
      <c r="AP234" s="203">
        <v>5</v>
      </c>
      <c r="AQ234" s="203">
        <v>5</v>
      </c>
      <c r="AR234" s="220">
        <f t="shared" si="0"/>
        <v>5</v>
      </c>
      <c r="AS234" s="221">
        <f t="shared" si="1"/>
        <v>5</v>
      </c>
      <c r="AT234" s="221">
        <f t="shared" si="2"/>
        <v>5</v>
      </c>
    </row>
    <row r="235" spans="1:53" x14ac:dyDescent="0.25">
      <c r="A235" s="118" t="s">
        <v>152</v>
      </c>
      <c r="B235" s="204"/>
      <c r="C235" s="204"/>
      <c r="D235" s="204"/>
      <c r="E235" s="205">
        <v>5</v>
      </c>
      <c r="F235" s="201">
        <v>5</v>
      </c>
      <c r="G235" s="201">
        <v>5</v>
      </c>
      <c r="H235" s="203">
        <v>5</v>
      </c>
      <c r="I235" s="203">
        <v>5</v>
      </c>
      <c r="J235" s="203">
        <v>5</v>
      </c>
      <c r="K235" s="203">
        <v>5</v>
      </c>
      <c r="L235" s="203">
        <v>5</v>
      </c>
      <c r="M235" s="203">
        <v>5</v>
      </c>
      <c r="N235" s="203">
        <v>5</v>
      </c>
      <c r="O235" s="203">
        <v>5</v>
      </c>
      <c r="P235" s="203">
        <v>5</v>
      </c>
      <c r="Q235" s="203">
        <v>5</v>
      </c>
      <c r="R235" s="201">
        <v>5</v>
      </c>
      <c r="S235" s="210">
        <v>5</v>
      </c>
      <c r="T235" s="211">
        <v>5</v>
      </c>
      <c r="U235" s="211">
        <v>5</v>
      </c>
      <c r="V235" s="211">
        <v>5</v>
      </c>
      <c r="W235" s="211">
        <v>5</v>
      </c>
      <c r="X235" s="211">
        <v>5</v>
      </c>
      <c r="Y235" s="211">
        <v>5</v>
      </c>
      <c r="Z235" s="211">
        <v>5</v>
      </c>
      <c r="AA235" s="211">
        <v>5</v>
      </c>
      <c r="AB235" s="211">
        <v>5</v>
      </c>
      <c r="AC235" s="211">
        <v>5</v>
      </c>
      <c r="AD235" s="211">
        <v>5</v>
      </c>
      <c r="AE235" s="201">
        <v>5</v>
      </c>
      <c r="AF235" s="203" t="s">
        <v>143</v>
      </c>
      <c r="AG235" s="203">
        <v>5</v>
      </c>
      <c r="AH235" s="203">
        <v>5</v>
      </c>
      <c r="AI235" s="203">
        <v>5</v>
      </c>
      <c r="AJ235" s="203">
        <v>5</v>
      </c>
      <c r="AK235" s="203">
        <v>5</v>
      </c>
      <c r="AL235" s="203">
        <v>5</v>
      </c>
      <c r="AM235" s="203">
        <v>5</v>
      </c>
      <c r="AN235" s="203">
        <v>5</v>
      </c>
      <c r="AO235" s="203">
        <v>5</v>
      </c>
      <c r="AP235" s="203">
        <v>5</v>
      </c>
      <c r="AQ235" s="203">
        <v>5</v>
      </c>
      <c r="AR235" s="220">
        <f t="shared" si="0"/>
        <v>5</v>
      </c>
      <c r="AS235" s="221">
        <f t="shared" si="1"/>
        <v>5</v>
      </c>
      <c r="AT235" s="221">
        <f t="shared" si="2"/>
        <v>5</v>
      </c>
    </row>
    <row r="236" spans="1:53" x14ac:dyDescent="0.25">
      <c r="A236" s="118" t="s">
        <v>185</v>
      </c>
      <c r="B236" s="204"/>
      <c r="C236" s="204"/>
      <c r="D236" s="204"/>
      <c r="E236" s="205">
        <v>5</v>
      </c>
      <c r="F236" s="201">
        <v>5</v>
      </c>
      <c r="G236" s="201">
        <v>5</v>
      </c>
      <c r="H236" s="203">
        <v>5</v>
      </c>
      <c r="I236" s="203">
        <v>5</v>
      </c>
      <c r="J236" s="203">
        <v>5</v>
      </c>
      <c r="K236" s="203">
        <v>5</v>
      </c>
      <c r="L236" s="203">
        <v>5</v>
      </c>
      <c r="M236" s="203">
        <v>5</v>
      </c>
      <c r="N236" s="203">
        <v>5</v>
      </c>
      <c r="O236" s="203">
        <v>5</v>
      </c>
      <c r="P236" s="203">
        <v>5</v>
      </c>
      <c r="Q236" s="203">
        <v>5</v>
      </c>
      <c r="R236" s="201">
        <v>5</v>
      </c>
      <c r="S236" s="210">
        <v>5</v>
      </c>
      <c r="T236" s="211">
        <v>5</v>
      </c>
      <c r="U236" s="211">
        <v>5</v>
      </c>
      <c r="V236" s="211">
        <v>5</v>
      </c>
      <c r="W236" s="211">
        <v>5</v>
      </c>
      <c r="X236" s="211">
        <v>5</v>
      </c>
      <c r="Y236" s="211">
        <v>5</v>
      </c>
      <c r="Z236" s="211">
        <v>5</v>
      </c>
      <c r="AA236" s="211">
        <v>5</v>
      </c>
      <c r="AB236" s="211">
        <v>5</v>
      </c>
      <c r="AC236" s="211">
        <v>5</v>
      </c>
      <c r="AD236" s="211">
        <v>5</v>
      </c>
      <c r="AE236" s="201">
        <v>5</v>
      </c>
      <c r="AF236" s="203" t="s">
        <v>143</v>
      </c>
      <c r="AG236" s="203">
        <v>5</v>
      </c>
      <c r="AH236" s="203">
        <v>5</v>
      </c>
      <c r="AI236" s="203">
        <v>5</v>
      </c>
      <c r="AJ236" s="203">
        <v>5</v>
      </c>
      <c r="AK236" s="203">
        <v>5</v>
      </c>
      <c r="AL236" s="203">
        <v>5</v>
      </c>
      <c r="AM236" s="203">
        <v>5</v>
      </c>
      <c r="AN236" s="203">
        <v>5</v>
      </c>
      <c r="AO236" s="203">
        <v>5</v>
      </c>
      <c r="AP236" s="203">
        <v>5</v>
      </c>
      <c r="AQ236" s="203">
        <v>5</v>
      </c>
      <c r="AR236" s="220">
        <f t="shared" si="0"/>
        <v>5</v>
      </c>
      <c r="AS236" s="221">
        <f t="shared" si="1"/>
        <v>5</v>
      </c>
      <c r="AT236" s="221">
        <f t="shared" si="2"/>
        <v>5</v>
      </c>
    </row>
    <row r="237" spans="1:53" x14ac:dyDescent="0.25">
      <c r="A237" s="118" t="s">
        <v>153</v>
      </c>
      <c r="B237" s="204"/>
      <c r="C237" s="204"/>
      <c r="D237" s="204"/>
      <c r="E237" s="205">
        <v>5</v>
      </c>
      <c r="F237" s="201">
        <v>5</v>
      </c>
      <c r="G237" s="201">
        <v>5</v>
      </c>
      <c r="H237" s="203">
        <v>5</v>
      </c>
      <c r="I237" s="203">
        <v>5</v>
      </c>
      <c r="J237" s="203">
        <v>5</v>
      </c>
      <c r="K237" s="203">
        <v>5</v>
      </c>
      <c r="L237" s="203">
        <v>5</v>
      </c>
      <c r="M237" s="203">
        <v>5</v>
      </c>
      <c r="N237" s="203">
        <v>5</v>
      </c>
      <c r="O237" s="203">
        <v>5</v>
      </c>
      <c r="P237" s="203">
        <v>5</v>
      </c>
      <c r="Q237" s="203">
        <v>5</v>
      </c>
      <c r="R237" s="201">
        <v>5</v>
      </c>
      <c r="S237" s="210">
        <v>5</v>
      </c>
      <c r="T237" s="211">
        <v>5</v>
      </c>
      <c r="U237" s="211">
        <v>5</v>
      </c>
      <c r="V237" s="211">
        <v>5</v>
      </c>
      <c r="W237" s="211">
        <v>5</v>
      </c>
      <c r="X237" s="211">
        <v>5</v>
      </c>
      <c r="Y237" s="211">
        <v>5</v>
      </c>
      <c r="Z237" s="211">
        <v>5</v>
      </c>
      <c r="AA237" s="211">
        <v>5</v>
      </c>
      <c r="AB237" s="211">
        <v>5</v>
      </c>
      <c r="AC237" s="211">
        <v>5</v>
      </c>
      <c r="AD237" s="211">
        <v>5</v>
      </c>
      <c r="AE237" s="201">
        <v>5</v>
      </c>
      <c r="AF237" s="203" t="s">
        <v>143</v>
      </c>
      <c r="AG237" s="203">
        <v>5</v>
      </c>
      <c r="AH237" s="203">
        <v>5</v>
      </c>
      <c r="AI237" s="203">
        <v>5</v>
      </c>
      <c r="AJ237" s="203">
        <v>5</v>
      </c>
      <c r="AK237" s="203">
        <v>5</v>
      </c>
      <c r="AL237" s="203">
        <v>5</v>
      </c>
      <c r="AM237" s="203">
        <v>5</v>
      </c>
      <c r="AN237" s="203">
        <v>5</v>
      </c>
      <c r="AO237" s="203">
        <v>5</v>
      </c>
      <c r="AP237" s="203">
        <v>5</v>
      </c>
      <c r="AQ237" s="203">
        <v>5</v>
      </c>
      <c r="AR237" s="220">
        <f t="shared" si="0"/>
        <v>5</v>
      </c>
      <c r="AS237" s="221">
        <f t="shared" si="1"/>
        <v>5</v>
      </c>
      <c r="AT237" s="221">
        <f t="shared" si="2"/>
        <v>5</v>
      </c>
    </row>
    <row r="238" spans="1:53" x14ac:dyDescent="0.25">
      <c r="A238" s="118" t="s">
        <v>154</v>
      </c>
      <c r="B238" s="212"/>
      <c r="C238" s="212"/>
      <c r="D238" s="212"/>
      <c r="E238" s="205">
        <v>5</v>
      </c>
      <c r="F238" s="201">
        <v>5</v>
      </c>
      <c r="G238" s="201">
        <v>5</v>
      </c>
      <c r="H238" s="203">
        <v>5</v>
      </c>
      <c r="I238" s="203">
        <v>5</v>
      </c>
      <c r="J238" s="203">
        <v>5</v>
      </c>
      <c r="K238" s="203">
        <v>5</v>
      </c>
      <c r="L238" s="203">
        <v>5</v>
      </c>
      <c r="M238" s="203">
        <v>5</v>
      </c>
      <c r="N238" s="203">
        <v>5</v>
      </c>
      <c r="O238" s="203">
        <v>5</v>
      </c>
      <c r="P238" s="203">
        <v>5</v>
      </c>
      <c r="Q238" s="203">
        <v>5</v>
      </c>
      <c r="R238" s="201">
        <v>5</v>
      </c>
      <c r="S238" s="210">
        <v>5</v>
      </c>
      <c r="T238" s="211">
        <v>5</v>
      </c>
      <c r="U238" s="211">
        <v>5</v>
      </c>
      <c r="V238" s="211">
        <v>5</v>
      </c>
      <c r="W238" s="211">
        <v>5</v>
      </c>
      <c r="X238" s="211">
        <v>5</v>
      </c>
      <c r="Y238" s="211">
        <v>5</v>
      </c>
      <c r="Z238" s="211">
        <v>5</v>
      </c>
      <c r="AA238" s="211">
        <v>5</v>
      </c>
      <c r="AB238" s="211">
        <v>5</v>
      </c>
      <c r="AC238" s="211">
        <v>5</v>
      </c>
      <c r="AD238" s="211">
        <v>5</v>
      </c>
      <c r="AE238" s="201">
        <v>5</v>
      </c>
      <c r="AF238" s="203">
        <v>5</v>
      </c>
      <c r="AG238" s="203">
        <v>5</v>
      </c>
      <c r="AH238" s="203">
        <v>5</v>
      </c>
      <c r="AI238" s="203">
        <v>5</v>
      </c>
      <c r="AJ238" s="203">
        <v>5</v>
      </c>
      <c r="AK238" s="203">
        <v>5</v>
      </c>
      <c r="AL238" s="203">
        <v>5</v>
      </c>
      <c r="AM238" s="203">
        <v>5</v>
      </c>
      <c r="AN238" s="203">
        <v>5</v>
      </c>
      <c r="AO238" s="203">
        <v>5</v>
      </c>
      <c r="AP238" s="203">
        <v>5</v>
      </c>
      <c r="AQ238" s="203">
        <v>5</v>
      </c>
      <c r="AR238" s="220">
        <f t="shared" si="0"/>
        <v>5</v>
      </c>
      <c r="AS238" s="221">
        <f t="shared" si="1"/>
        <v>5</v>
      </c>
      <c r="AT238" s="221">
        <f t="shared" si="2"/>
        <v>5</v>
      </c>
    </row>
    <row r="239" spans="1:53" x14ac:dyDescent="0.25">
      <c r="A239" s="118" t="s">
        <v>155</v>
      </c>
      <c r="B239" s="212"/>
      <c r="C239" s="212"/>
      <c r="D239" s="212"/>
      <c r="E239" s="205">
        <v>5</v>
      </c>
      <c r="F239" s="201" t="s">
        <v>143</v>
      </c>
      <c r="G239" s="201">
        <v>5</v>
      </c>
      <c r="H239" s="203">
        <v>5</v>
      </c>
      <c r="I239" s="203">
        <v>5</v>
      </c>
      <c r="J239" s="203">
        <v>5</v>
      </c>
      <c r="K239" s="203">
        <v>5</v>
      </c>
      <c r="L239" s="203">
        <v>5</v>
      </c>
      <c r="M239" s="203">
        <v>5</v>
      </c>
      <c r="N239" s="203">
        <v>5</v>
      </c>
      <c r="O239" s="203">
        <v>5</v>
      </c>
      <c r="P239" s="203">
        <v>5</v>
      </c>
      <c r="Q239" s="203">
        <v>5</v>
      </c>
      <c r="R239" s="201" t="s">
        <v>143</v>
      </c>
      <c r="S239" s="210">
        <v>5</v>
      </c>
      <c r="T239" s="211">
        <v>5</v>
      </c>
      <c r="U239" s="211">
        <v>5</v>
      </c>
      <c r="V239" s="211">
        <v>5</v>
      </c>
      <c r="W239" s="211">
        <v>5</v>
      </c>
      <c r="X239" s="211">
        <v>5</v>
      </c>
      <c r="Y239" s="211">
        <v>5</v>
      </c>
      <c r="Z239" s="211">
        <v>5</v>
      </c>
      <c r="AA239" s="211">
        <v>5</v>
      </c>
      <c r="AB239" s="211">
        <v>5</v>
      </c>
      <c r="AC239" s="211">
        <v>5</v>
      </c>
      <c r="AD239" s="211">
        <v>5</v>
      </c>
      <c r="AE239" s="201">
        <v>5</v>
      </c>
      <c r="AF239" s="203" t="s">
        <v>143</v>
      </c>
      <c r="AG239" s="203">
        <v>5</v>
      </c>
      <c r="AH239" s="203">
        <v>5</v>
      </c>
      <c r="AI239" s="203">
        <v>5</v>
      </c>
      <c r="AJ239" s="203">
        <v>5</v>
      </c>
      <c r="AK239" s="203">
        <v>5</v>
      </c>
      <c r="AL239" s="203">
        <v>5</v>
      </c>
      <c r="AM239" s="203">
        <v>5</v>
      </c>
      <c r="AN239" s="203">
        <v>5</v>
      </c>
      <c r="AO239" s="203">
        <v>5</v>
      </c>
      <c r="AP239" s="203">
        <v>5</v>
      </c>
      <c r="AQ239" s="203">
        <v>5</v>
      </c>
      <c r="AR239" s="220">
        <f t="shared" si="0"/>
        <v>5</v>
      </c>
      <c r="AS239" s="221">
        <f t="shared" si="1"/>
        <v>5</v>
      </c>
      <c r="AT239" s="221">
        <f t="shared" si="2"/>
        <v>5</v>
      </c>
    </row>
    <row r="240" spans="1:53" x14ac:dyDescent="0.25">
      <c r="A240" s="118" t="s">
        <v>156</v>
      </c>
      <c r="B240" s="212"/>
      <c r="C240" s="212"/>
      <c r="D240" s="212"/>
      <c r="E240" s="205">
        <v>5</v>
      </c>
      <c r="F240" s="201">
        <v>5</v>
      </c>
      <c r="G240" s="201">
        <v>5</v>
      </c>
      <c r="H240" s="203">
        <v>5</v>
      </c>
      <c r="I240" s="203">
        <v>5</v>
      </c>
      <c r="J240" s="203">
        <v>5</v>
      </c>
      <c r="K240" s="203">
        <v>5</v>
      </c>
      <c r="L240" s="203">
        <v>5</v>
      </c>
      <c r="M240" s="203">
        <v>5</v>
      </c>
      <c r="N240" s="203">
        <v>5</v>
      </c>
      <c r="O240" s="203">
        <v>5</v>
      </c>
      <c r="P240" s="203">
        <v>5</v>
      </c>
      <c r="Q240" s="203">
        <v>5</v>
      </c>
      <c r="R240" s="201" t="s">
        <v>143</v>
      </c>
      <c r="S240" s="210" t="s">
        <v>143</v>
      </c>
      <c r="T240" s="211" t="s">
        <v>143</v>
      </c>
      <c r="U240" s="211" t="s">
        <v>143</v>
      </c>
      <c r="V240" s="211" t="s">
        <v>143</v>
      </c>
      <c r="W240" s="211" t="s">
        <v>143</v>
      </c>
      <c r="X240" s="211" t="s">
        <v>143</v>
      </c>
      <c r="Y240" s="211" t="s">
        <v>143</v>
      </c>
      <c r="Z240" s="211" t="s">
        <v>143</v>
      </c>
      <c r="AA240" s="211" t="s">
        <v>143</v>
      </c>
      <c r="AB240" s="211" t="s">
        <v>143</v>
      </c>
      <c r="AC240" s="211" t="s">
        <v>143</v>
      </c>
      <c r="AD240" s="211" t="s">
        <v>143</v>
      </c>
      <c r="AE240" s="201" t="s">
        <v>143</v>
      </c>
      <c r="AF240" s="203" t="s">
        <v>143</v>
      </c>
      <c r="AG240" s="203" t="s">
        <v>143</v>
      </c>
      <c r="AH240" s="203" t="s">
        <v>143</v>
      </c>
      <c r="AI240" s="203" t="s">
        <v>143</v>
      </c>
      <c r="AJ240" s="203" t="s">
        <v>143</v>
      </c>
      <c r="AK240" s="203" t="s">
        <v>143</v>
      </c>
      <c r="AL240" s="203" t="s">
        <v>143</v>
      </c>
      <c r="AM240" s="203" t="s">
        <v>143</v>
      </c>
      <c r="AN240" s="203" t="s">
        <v>143</v>
      </c>
      <c r="AO240" s="203" t="s">
        <v>143</v>
      </c>
      <c r="AP240" s="203" t="s">
        <v>143</v>
      </c>
      <c r="AQ240" s="203" t="s">
        <v>143</v>
      </c>
      <c r="AR240" s="220">
        <f t="shared" si="0"/>
        <v>5</v>
      </c>
      <c r="AS240" s="221">
        <f t="shared" si="1"/>
        <v>0</v>
      </c>
      <c r="AT240" s="221">
        <f t="shared" si="2"/>
        <v>0</v>
      </c>
    </row>
    <row r="241" spans="1:46" x14ac:dyDescent="0.25">
      <c r="A241" s="118" t="s">
        <v>183</v>
      </c>
      <c r="B241" s="212"/>
      <c r="C241" s="212"/>
      <c r="D241" s="212"/>
      <c r="E241" s="205">
        <v>5</v>
      </c>
      <c r="F241" s="201">
        <v>5</v>
      </c>
      <c r="G241" s="201">
        <v>5</v>
      </c>
      <c r="H241" s="203">
        <v>5</v>
      </c>
      <c r="I241" s="203">
        <v>5</v>
      </c>
      <c r="J241" s="203">
        <v>5</v>
      </c>
      <c r="K241" s="203">
        <v>5</v>
      </c>
      <c r="L241" s="203">
        <v>5</v>
      </c>
      <c r="M241" s="203">
        <v>5</v>
      </c>
      <c r="N241" s="203">
        <v>5</v>
      </c>
      <c r="O241" s="203">
        <v>5</v>
      </c>
      <c r="P241" s="203">
        <v>5</v>
      </c>
      <c r="Q241" s="203">
        <v>5</v>
      </c>
      <c r="R241" s="201">
        <v>5</v>
      </c>
      <c r="S241" s="210">
        <v>5</v>
      </c>
      <c r="T241" s="211">
        <v>5</v>
      </c>
      <c r="U241" s="211">
        <v>5</v>
      </c>
      <c r="V241" s="211">
        <v>5</v>
      </c>
      <c r="W241" s="211">
        <v>5</v>
      </c>
      <c r="X241" s="211">
        <v>5</v>
      </c>
      <c r="Y241" s="211">
        <v>5</v>
      </c>
      <c r="Z241" s="211">
        <v>5</v>
      </c>
      <c r="AA241" s="211">
        <v>5</v>
      </c>
      <c r="AB241" s="211">
        <v>5</v>
      </c>
      <c r="AC241" s="211">
        <v>5</v>
      </c>
      <c r="AD241" s="211">
        <v>5</v>
      </c>
      <c r="AE241" s="201">
        <v>5</v>
      </c>
      <c r="AF241" s="203">
        <v>5</v>
      </c>
      <c r="AG241" s="203">
        <v>5</v>
      </c>
      <c r="AH241" s="203">
        <v>5</v>
      </c>
      <c r="AI241" s="203">
        <v>5</v>
      </c>
      <c r="AJ241" s="203">
        <v>5</v>
      </c>
      <c r="AK241" s="203">
        <v>5</v>
      </c>
      <c r="AL241" s="203">
        <v>5</v>
      </c>
      <c r="AM241" s="203">
        <v>5</v>
      </c>
      <c r="AN241" s="203">
        <v>5</v>
      </c>
      <c r="AO241" s="203">
        <v>5</v>
      </c>
      <c r="AP241" s="203">
        <v>5</v>
      </c>
      <c r="AQ241" s="203">
        <v>5</v>
      </c>
      <c r="AR241" s="220">
        <f t="shared" si="0"/>
        <v>5</v>
      </c>
      <c r="AS241" s="221">
        <f t="shared" si="1"/>
        <v>5</v>
      </c>
      <c r="AT241" s="221">
        <f t="shared" si="2"/>
        <v>5</v>
      </c>
    </row>
    <row r="242" spans="1:46" x14ac:dyDescent="0.25">
      <c r="A242" s="118" t="s">
        <v>73</v>
      </c>
      <c r="B242" s="212"/>
      <c r="C242" s="212"/>
      <c r="D242" s="212"/>
      <c r="E242" s="205">
        <v>5</v>
      </c>
      <c r="F242" s="201">
        <v>5</v>
      </c>
      <c r="G242" s="201">
        <v>5</v>
      </c>
      <c r="H242" s="203">
        <v>5</v>
      </c>
      <c r="I242" s="203">
        <v>5</v>
      </c>
      <c r="J242" s="203">
        <v>5</v>
      </c>
      <c r="K242" s="203">
        <v>5</v>
      </c>
      <c r="L242" s="203">
        <v>5</v>
      </c>
      <c r="M242" s="203">
        <v>5</v>
      </c>
      <c r="N242" s="203">
        <v>5</v>
      </c>
      <c r="O242" s="203">
        <v>5</v>
      </c>
      <c r="P242" s="203">
        <v>5</v>
      </c>
      <c r="Q242" s="203">
        <v>5</v>
      </c>
      <c r="R242" s="201">
        <v>5</v>
      </c>
      <c r="S242" s="210">
        <v>5</v>
      </c>
      <c r="T242" s="211">
        <v>5</v>
      </c>
      <c r="U242" s="211">
        <v>5</v>
      </c>
      <c r="V242" s="211">
        <v>5</v>
      </c>
      <c r="W242" s="211">
        <v>5</v>
      </c>
      <c r="X242" s="211">
        <v>5</v>
      </c>
      <c r="Y242" s="211">
        <v>5</v>
      </c>
      <c r="Z242" s="211">
        <v>5</v>
      </c>
      <c r="AA242" s="211">
        <v>5</v>
      </c>
      <c r="AB242" s="211">
        <v>5</v>
      </c>
      <c r="AC242" s="211">
        <v>5</v>
      </c>
      <c r="AD242" s="211">
        <v>5</v>
      </c>
      <c r="AE242" s="201">
        <v>5</v>
      </c>
      <c r="AF242" s="203">
        <v>5</v>
      </c>
      <c r="AG242" s="203">
        <v>5</v>
      </c>
      <c r="AH242" s="203">
        <v>5</v>
      </c>
      <c r="AI242" s="203">
        <v>5</v>
      </c>
      <c r="AJ242" s="203">
        <v>5</v>
      </c>
      <c r="AK242" s="203">
        <v>5</v>
      </c>
      <c r="AL242" s="203">
        <v>5</v>
      </c>
      <c r="AM242" s="203">
        <v>5</v>
      </c>
      <c r="AN242" s="203">
        <v>5</v>
      </c>
      <c r="AO242" s="203">
        <v>5</v>
      </c>
      <c r="AP242" s="203">
        <v>5</v>
      </c>
      <c r="AQ242" s="203">
        <v>5</v>
      </c>
      <c r="AR242" s="220">
        <f t="shared" si="0"/>
        <v>5</v>
      </c>
      <c r="AS242" s="221">
        <f t="shared" si="1"/>
        <v>5</v>
      </c>
      <c r="AT242" s="221">
        <f t="shared" si="2"/>
        <v>5</v>
      </c>
    </row>
    <row r="243" spans="1:46" x14ac:dyDescent="0.25">
      <c r="A243" s="118" t="s">
        <v>157</v>
      </c>
      <c r="B243" s="212"/>
      <c r="C243" s="212"/>
      <c r="D243" s="212"/>
      <c r="E243" s="205">
        <v>5</v>
      </c>
      <c r="F243" s="201">
        <v>5</v>
      </c>
      <c r="G243" s="201">
        <v>5</v>
      </c>
      <c r="H243" s="203">
        <v>5</v>
      </c>
      <c r="I243" s="203">
        <v>5</v>
      </c>
      <c r="J243" s="203">
        <v>5</v>
      </c>
      <c r="K243" s="203">
        <v>5</v>
      </c>
      <c r="L243" s="203">
        <v>5</v>
      </c>
      <c r="M243" s="203">
        <v>5</v>
      </c>
      <c r="N243" s="203">
        <v>5</v>
      </c>
      <c r="O243" s="203">
        <v>5</v>
      </c>
      <c r="P243" s="203">
        <v>5</v>
      </c>
      <c r="Q243" s="203">
        <v>5</v>
      </c>
      <c r="R243" s="201">
        <v>5</v>
      </c>
      <c r="S243" s="210">
        <v>5</v>
      </c>
      <c r="T243" s="211">
        <v>5</v>
      </c>
      <c r="U243" s="211">
        <v>5</v>
      </c>
      <c r="V243" s="211">
        <v>5</v>
      </c>
      <c r="W243" s="211">
        <v>5</v>
      </c>
      <c r="X243" s="211">
        <v>5</v>
      </c>
      <c r="Y243" s="211">
        <v>5</v>
      </c>
      <c r="Z243" s="211">
        <v>5</v>
      </c>
      <c r="AA243" s="211">
        <v>5</v>
      </c>
      <c r="AB243" s="211">
        <v>5</v>
      </c>
      <c r="AC243" s="211">
        <v>5</v>
      </c>
      <c r="AD243" s="211">
        <v>5</v>
      </c>
      <c r="AE243" s="201">
        <v>5</v>
      </c>
      <c r="AF243" s="203">
        <v>5</v>
      </c>
      <c r="AG243" s="203">
        <v>5</v>
      </c>
      <c r="AH243" s="203">
        <v>5</v>
      </c>
      <c r="AI243" s="203">
        <v>5</v>
      </c>
      <c r="AJ243" s="203">
        <v>5</v>
      </c>
      <c r="AK243" s="203">
        <v>5</v>
      </c>
      <c r="AL243" s="203">
        <v>5</v>
      </c>
      <c r="AM243" s="203">
        <v>5</v>
      </c>
      <c r="AN243" s="203">
        <v>5</v>
      </c>
      <c r="AO243" s="203">
        <v>5</v>
      </c>
      <c r="AP243" s="203">
        <v>5</v>
      </c>
      <c r="AQ243" s="203">
        <v>5</v>
      </c>
      <c r="AR243" s="220">
        <f t="shared" si="0"/>
        <v>5</v>
      </c>
      <c r="AS243" s="221">
        <f t="shared" si="1"/>
        <v>5</v>
      </c>
      <c r="AT243" s="221">
        <f t="shared" si="2"/>
        <v>5</v>
      </c>
    </row>
    <row r="244" spans="1:46" x14ac:dyDescent="0.25">
      <c r="A244" s="118" t="s">
        <v>74</v>
      </c>
      <c r="B244" s="212"/>
      <c r="C244" s="212"/>
      <c r="D244" s="212"/>
      <c r="E244" s="205">
        <v>5</v>
      </c>
      <c r="F244" s="201">
        <v>5</v>
      </c>
      <c r="G244" s="201">
        <v>5</v>
      </c>
      <c r="H244" s="203">
        <v>5</v>
      </c>
      <c r="I244" s="203">
        <v>5</v>
      </c>
      <c r="J244" s="203">
        <v>5</v>
      </c>
      <c r="K244" s="203">
        <v>5</v>
      </c>
      <c r="L244" s="203">
        <v>5</v>
      </c>
      <c r="M244" s="203">
        <v>5</v>
      </c>
      <c r="N244" s="203">
        <v>5</v>
      </c>
      <c r="O244" s="203">
        <v>5</v>
      </c>
      <c r="P244" s="203">
        <v>5</v>
      </c>
      <c r="Q244" s="203">
        <v>5</v>
      </c>
      <c r="R244" s="201">
        <v>5</v>
      </c>
      <c r="S244" s="210">
        <v>5</v>
      </c>
      <c r="T244" s="211">
        <v>5</v>
      </c>
      <c r="U244" s="211">
        <v>5</v>
      </c>
      <c r="V244" s="211">
        <v>5</v>
      </c>
      <c r="W244" s="211">
        <v>5</v>
      </c>
      <c r="X244" s="211">
        <v>5</v>
      </c>
      <c r="Y244" s="211">
        <v>5</v>
      </c>
      <c r="Z244" s="211">
        <v>5</v>
      </c>
      <c r="AA244" s="211">
        <v>5</v>
      </c>
      <c r="AB244" s="211">
        <v>5</v>
      </c>
      <c r="AC244" s="211">
        <v>5</v>
      </c>
      <c r="AD244" s="211">
        <v>5</v>
      </c>
      <c r="AE244" s="201">
        <v>5</v>
      </c>
      <c r="AF244" s="203" t="s">
        <v>143</v>
      </c>
      <c r="AG244" s="203">
        <v>5</v>
      </c>
      <c r="AH244" s="203">
        <v>5</v>
      </c>
      <c r="AI244" s="203">
        <v>5</v>
      </c>
      <c r="AJ244" s="203">
        <v>5</v>
      </c>
      <c r="AK244" s="203">
        <v>5</v>
      </c>
      <c r="AL244" s="203">
        <v>5</v>
      </c>
      <c r="AM244" s="203">
        <v>5</v>
      </c>
      <c r="AN244" s="203">
        <v>5</v>
      </c>
      <c r="AO244" s="203">
        <v>5</v>
      </c>
      <c r="AP244" s="203">
        <v>5</v>
      </c>
      <c r="AQ244" s="203">
        <v>5</v>
      </c>
      <c r="AR244" s="220">
        <f t="shared" si="0"/>
        <v>5</v>
      </c>
      <c r="AS244" s="221">
        <f t="shared" si="1"/>
        <v>5</v>
      </c>
      <c r="AT244" s="221">
        <f t="shared" si="2"/>
        <v>5</v>
      </c>
    </row>
    <row r="245" spans="1:46" x14ac:dyDescent="0.25">
      <c r="A245" s="118" t="s">
        <v>158</v>
      </c>
      <c r="B245" s="212"/>
      <c r="C245" s="212"/>
      <c r="D245" s="212"/>
      <c r="E245" s="205">
        <v>5</v>
      </c>
      <c r="F245" s="201">
        <v>5</v>
      </c>
      <c r="G245" s="201">
        <v>5</v>
      </c>
      <c r="H245" s="203">
        <v>5</v>
      </c>
      <c r="I245" s="203">
        <v>5</v>
      </c>
      <c r="J245" s="203">
        <v>5</v>
      </c>
      <c r="K245" s="203">
        <v>5</v>
      </c>
      <c r="L245" s="203">
        <v>5</v>
      </c>
      <c r="M245" s="203">
        <v>5</v>
      </c>
      <c r="N245" s="203">
        <v>5</v>
      </c>
      <c r="O245" s="203">
        <v>5</v>
      </c>
      <c r="P245" s="203">
        <v>5</v>
      </c>
      <c r="Q245" s="203">
        <v>5</v>
      </c>
      <c r="R245" s="201" t="s">
        <v>143</v>
      </c>
      <c r="S245" s="210" t="s">
        <v>143</v>
      </c>
      <c r="T245" s="211" t="s">
        <v>143</v>
      </c>
      <c r="U245" s="211" t="s">
        <v>143</v>
      </c>
      <c r="V245" s="211" t="s">
        <v>143</v>
      </c>
      <c r="W245" s="211" t="s">
        <v>143</v>
      </c>
      <c r="X245" s="211" t="s">
        <v>143</v>
      </c>
      <c r="Y245" s="211" t="s">
        <v>143</v>
      </c>
      <c r="Z245" s="211" t="s">
        <v>143</v>
      </c>
      <c r="AA245" s="211" t="s">
        <v>143</v>
      </c>
      <c r="AB245" s="211" t="s">
        <v>143</v>
      </c>
      <c r="AC245" s="211" t="s">
        <v>143</v>
      </c>
      <c r="AD245" s="211" t="s">
        <v>143</v>
      </c>
      <c r="AE245" s="201" t="s">
        <v>143</v>
      </c>
      <c r="AF245" s="203" t="s">
        <v>143</v>
      </c>
      <c r="AG245" s="203" t="s">
        <v>143</v>
      </c>
      <c r="AH245" s="203" t="s">
        <v>143</v>
      </c>
      <c r="AI245" s="203" t="s">
        <v>143</v>
      </c>
      <c r="AJ245" s="203" t="s">
        <v>143</v>
      </c>
      <c r="AK245" s="203" t="s">
        <v>143</v>
      </c>
      <c r="AL245" s="203" t="s">
        <v>143</v>
      </c>
      <c r="AM245" s="203" t="s">
        <v>143</v>
      </c>
      <c r="AN245" s="203" t="s">
        <v>143</v>
      </c>
      <c r="AO245" s="203" t="s">
        <v>143</v>
      </c>
      <c r="AP245" s="203" t="s">
        <v>143</v>
      </c>
      <c r="AQ245" s="203" t="s">
        <v>143</v>
      </c>
      <c r="AR245" s="220">
        <f t="shared" si="0"/>
        <v>5</v>
      </c>
      <c r="AS245" s="221">
        <f t="shared" si="1"/>
        <v>0</v>
      </c>
      <c r="AT245" s="221">
        <f t="shared" si="2"/>
        <v>0</v>
      </c>
    </row>
    <row r="246" spans="1:46" x14ac:dyDescent="0.25">
      <c r="A246" s="118" t="s">
        <v>125</v>
      </c>
      <c r="B246" s="212"/>
      <c r="C246" s="212"/>
      <c r="D246" s="212"/>
      <c r="E246" s="205">
        <v>5</v>
      </c>
      <c r="F246" s="201">
        <v>5</v>
      </c>
      <c r="G246" s="201">
        <v>5</v>
      </c>
      <c r="H246" s="203">
        <v>5</v>
      </c>
      <c r="I246" s="203">
        <v>5</v>
      </c>
      <c r="J246" s="203">
        <v>5</v>
      </c>
      <c r="K246" s="203">
        <v>5</v>
      </c>
      <c r="L246" s="203">
        <v>5</v>
      </c>
      <c r="M246" s="203">
        <v>5</v>
      </c>
      <c r="N246" s="203">
        <v>5</v>
      </c>
      <c r="O246" s="203">
        <v>5</v>
      </c>
      <c r="P246" s="203">
        <v>5</v>
      </c>
      <c r="Q246" s="203">
        <v>5</v>
      </c>
      <c r="R246" s="201" t="s">
        <v>143</v>
      </c>
      <c r="S246" s="210" t="s">
        <v>143</v>
      </c>
      <c r="T246" s="211" t="s">
        <v>143</v>
      </c>
      <c r="U246" s="211" t="s">
        <v>143</v>
      </c>
      <c r="V246" s="211" t="s">
        <v>143</v>
      </c>
      <c r="W246" s="211" t="s">
        <v>143</v>
      </c>
      <c r="X246" s="211" t="s">
        <v>143</v>
      </c>
      <c r="Y246" s="211" t="s">
        <v>143</v>
      </c>
      <c r="Z246" s="211" t="s">
        <v>143</v>
      </c>
      <c r="AA246" s="211" t="s">
        <v>143</v>
      </c>
      <c r="AB246" s="211" t="s">
        <v>143</v>
      </c>
      <c r="AC246" s="211" t="s">
        <v>143</v>
      </c>
      <c r="AD246" s="211" t="s">
        <v>143</v>
      </c>
      <c r="AE246" s="201" t="s">
        <v>143</v>
      </c>
      <c r="AF246" s="203" t="s">
        <v>143</v>
      </c>
      <c r="AG246" s="203" t="s">
        <v>143</v>
      </c>
      <c r="AH246" s="203" t="s">
        <v>143</v>
      </c>
      <c r="AI246" s="203" t="s">
        <v>143</v>
      </c>
      <c r="AJ246" s="203" t="s">
        <v>143</v>
      </c>
      <c r="AK246" s="203" t="s">
        <v>143</v>
      </c>
      <c r="AL246" s="203" t="s">
        <v>143</v>
      </c>
      <c r="AM246" s="203" t="s">
        <v>143</v>
      </c>
      <c r="AN246" s="203" t="s">
        <v>143</v>
      </c>
      <c r="AO246" s="203" t="s">
        <v>143</v>
      </c>
      <c r="AP246" s="203" t="s">
        <v>143</v>
      </c>
      <c r="AQ246" s="203" t="s">
        <v>143</v>
      </c>
      <c r="AR246" s="220">
        <f t="shared" si="0"/>
        <v>5</v>
      </c>
      <c r="AS246" s="221">
        <f t="shared" si="1"/>
        <v>0</v>
      </c>
      <c r="AT246" s="221">
        <f t="shared" si="2"/>
        <v>0</v>
      </c>
    </row>
    <row r="247" spans="1:46" x14ac:dyDescent="0.25">
      <c r="A247" s="118" t="s">
        <v>190</v>
      </c>
      <c r="B247" s="212"/>
      <c r="C247" s="212"/>
      <c r="D247" s="212"/>
      <c r="E247" s="205">
        <v>5</v>
      </c>
      <c r="F247" s="201">
        <v>5</v>
      </c>
      <c r="G247" s="201">
        <v>5</v>
      </c>
      <c r="H247" s="203">
        <v>5</v>
      </c>
      <c r="I247" s="203">
        <v>5</v>
      </c>
      <c r="J247" s="203">
        <v>5</v>
      </c>
      <c r="K247" s="203">
        <v>5</v>
      </c>
      <c r="L247" s="203">
        <v>5</v>
      </c>
      <c r="M247" s="203">
        <v>5</v>
      </c>
      <c r="N247" s="203">
        <v>5</v>
      </c>
      <c r="O247" s="203">
        <v>5</v>
      </c>
      <c r="P247" s="203">
        <v>5</v>
      </c>
      <c r="Q247" s="203">
        <v>5</v>
      </c>
      <c r="R247" s="201">
        <v>5</v>
      </c>
      <c r="S247" s="210">
        <v>5</v>
      </c>
      <c r="T247" s="211">
        <v>5</v>
      </c>
      <c r="U247" s="211">
        <v>5</v>
      </c>
      <c r="V247" s="211">
        <v>5</v>
      </c>
      <c r="W247" s="211">
        <v>5</v>
      </c>
      <c r="X247" s="211">
        <v>5</v>
      </c>
      <c r="Y247" s="211">
        <v>5</v>
      </c>
      <c r="Z247" s="211">
        <v>5</v>
      </c>
      <c r="AA247" s="211">
        <v>5</v>
      </c>
      <c r="AB247" s="211">
        <v>5</v>
      </c>
      <c r="AC247" s="211">
        <v>5</v>
      </c>
      <c r="AD247" s="211">
        <v>5</v>
      </c>
      <c r="AE247" s="201">
        <v>5</v>
      </c>
      <c r="AF247" s="203">
        <v>5</v>
      </c>
      <c r="AG247" s="203" t="s">
        <v>143</v>
      </c>
      <c r="AH247" s="203">
        <v>5</v>
      </c>
      <c r="AI247" s="203">
        <v>5</v>
      </c>
      <c r="AJ247" s="203">
        <v>5</v>
      </c>
      <c r="AK247" s="203">
        <v>5</v>
      </c>
      <c r="AL247" s="203">
        <v>5</v>
      </c>
      <c r="AM247" s="203">
        <v>5</v>
      </c>
      <c r="AN247" s="203">
        <v>5</v>
      </c>
      <c r="AO247" s="203">
        <v>5</v>
      </c>
      <c r="AP247" s="203">
        <v>5</v>
      </c>
      <c r="AQ247" s="203">
        <v>5</v>
      </c>
      <c r="AR247" s="220">
        <f t="shared" si="0"/>
        <v>5</v>
      </c>
      <c r="AS247" s="221">
        <f t="shared" si="1"/>
        <v>5</v>
      </c>
      <c r="AT247" s="221">
        <f t="shared" si="2"/>
        <v>5</v>
      </c>
    </row>
    <row r="248" spans="1:46" x14ac:dyDescent="0.25">
      <c r="A248" s="118" t="s">
        <v>159</v>
      </c>
      <c r="B248" s="212"/>
      <c r="C248" s="212"/>
      <c r="D248" s="212"/>
      <c r="E248" s="205">
        <v>5</v>
      </c>
      <c r="F248" s="201" t="s">
        <v>143</v>
      </c>
      <c r="G248" s="201">
        <v>5</v>
      </c>
      <c r="H248" s="203">
        <v>5</v>
      </c>
      <c r="I248" s="203">
        <v>5</v>
      </c>
      <c r="J248" s="203">
        <v>5</v>
      </c>
      <c r="K248" s="203">
        <v>5</v>
      </c>
      <c r="L248" s="203">
        <v>5</v>
      </c>
      <c r="M248" s="203">
        <v>5</v>
      </c>
      <c r="N248" s="203">
        <v>5</v>
      </c>
      <c r="O248" s="203">
        <v>5</v>
      </c>
      <c r="P248" s="203">
        <v>5</v>
      </c>
      <c r="Q248" s="203">
        <v>5</v>
      </c>
      <c r="R248" s="201" t="s">
        <v>143</v>
      </c>
      <c r="S248" s="210" t="s">
        <v>143</v>
      </c>
      <c r="T248" s="211" t="s">
        <v>143</v>
      </c>
      <c r="U248" s="211" t="s">
        <v>143</v>
      </c>
      <c r="V248" s="211" t="s">
        <v>143</v>
      </c>
      <c r="W248" s="211" t="s">
        <v>143</v>
      </c>
      <c r="X248" s="211" t="s">
        <v>143</v>
      </c>
      <c r="Y248" s="211" t="s">
        <v>143</v>
      </c>
      <c r="Z248" s="211" t="s">
        <v>143</v>
      </c>
      <c r="AA248" s="211" t="s">
        <v>143</v>
      </c>
      <c r="AB248" s="211" t="s">
        <v>143</v>
      </c>
      <c r="AC248" s="211" t="s">
        <v>143</v>
      </c>
      <c r="AD248" s="211" t="s">
        <v>143</v>
      </c>
      <c r="AE248" s="201" t="s">
        <v>143</v>
      </c>
      <c r="AF248" s="203" t="s">
        <v>143</v>
      </c>
      <c r="AG248" s="203" t="s">
        <v>143</v>
      </c>
      <c r="AH248" s="203" t="s">
        <v>143</v>
      </c>
      <c r="AI248" s="203" t="s">
        <v>143</v>
      </c>
      <c r="AJ248" s="203" t="s">
        <v>143</v>
      </c>
      <c r="AK248" s="203" t="s">
        <v>143</v>
      </c>
      <c r="AL248" s="203" t="s">
        <v>143</v>
      </c>
      <c r="AM248" s="203" t="s">
        <v>143</v>
      </c>
      <c r="AN248" s="203" t="s">
        <v>143</v>
      </c>
      <c r="AO248" s="203" t="s">
        <v>143</v>
      </c>
      <c r="AP248" s="203" t="s">
        <v>143</v>
      </c>
      <c r="AQ248" s="203" t="s">
        <v>143</v>
      </c>
      <c r="AR248" s="220">
        <f t="shared" si="0"/>
        <v>5</v>
      </c>
      <c r="AS248" s="221">
        <f t="shared" si="1"/>
        <v>0</v>
      </c>
      <c r="AT248" s="221">
        <f t="shared" si="2"/>
        <v>0</v>
      </c>
    </row>
    <row r="249" spans="1:46" x14ac:dyDescent="0.25">
      <c r="A249" s="118" t="s">
        <v>186</v>
      </c>
      <c r="B249" s="212"/>
      <c r="C249" s="212"/>
      <c r="D249" s="212"/>
      <c r="E249" s="205">
        <v>5</v>
      </c>
      <c r="F249" s="201">
        <v>5</v>
      </c>
      <c r="G249" s="201">
        <v>5</v>
      </c>
      <c r="H249" s="203">
        <v>5</v>
      </c>
      <c r="I249" s="203">
        <v>5</v>
      </c>
      <c r="J249" s="203">
        <v>5</v>
      </c>
      <c r="K249" s="203">
        <v>5</v>
      </c>
      <c r="L249" s="203">
        <v>5</v>
      </c>
      <c r="M249" s="203">
        <v>5</v>
      </c>
      <c r="N249" s="203">
        <v>5</v>
      </c>
      <c r="O249" s="203">
        <v>5</v>
      </c>
      <c r="P249" s="203">
        <v>5</v>
      </c>
      <c r="Q249" s="203">
        <v>5</v>
      </c>
      <c r="R249" s="201" t="s">
        <v>143</v>
      </c>
      <c r="S249" s="210" t="s">
        <v>143</v>
      </c>
      <c r="T249" s="211" t="s">
        <v>143</v>
      </c>
      <c r="U249" s="211" t="s">
        <v>143</v>
      </c>
      <c r="V249" s="211" t="s">
        <v>143</v>
      </c>
      <c r="W249" s="211" t="s">
        <v>143</v>
      </c>
      <c r="X249" s="211" t="s">
        <v>143</v>
      </c>
      <c r="Y249" s="211" t="s">
        <v>143</v>
      </c>
      <c r="Z249" s="211" t="s">
        <v>143</v>
      </c>
      <c r="AA249" s="211" t="s">
        <v>143</v>
      </c>
      <c r="AB249" s="211" t="s">
        <v>143</v>
      </c>
      <c r="AC249" s="211" t="s">
        <v>143</v>
      </c>
      <c r="AD249" s="211" t="s">
        <v>143</v>
      </c>
      <c r="AE249" s="201" t="s">
        <v>143</v>
      </c>
      <c r="AF249" s="203" t="s">
        <v>143</v>
      </c>
      <c r="AG249" s="203" t="s">
        <v>143</v>
      </c>
      <c r="AH249" s="203" t="s">
        <v>143</v>
      </c>
      <c r="AI249" s="203" t="s">
        <v>143</v>
      </c>
      <c r="AJ249" s="203" t="s">
        <v>143</v>
      </c>
      <c r="AK249" s="203" t="s">
        <v>143</v>
      </c>
      <c r="AL249" s="203" t="s">
        <v>143</v>
      </c>
      <c r="AM249" s="203" t="s">
        <v>143</v>
      </c>
      <c r="AN249" s="203" t="s">
        <v>143</v>
      </c>
      <c r="AO249" s="203" t="s">
        <v>143</v>
      </c>
      <c r="AP249" s="203" t="s">
        <v>143</v>
      </c>
      <c r="AQ249" s="203" t="s">
        <v>143</v>
      </c>
      <c r="AR249" s="220">
        <f t="shared" si="0"/>
        <v>5</v>
      </c>
      <c r="AS249" s="221">
        <f t="shared" si="1"/>
        <v>0</v>
      </c>
      <c r="AT249" s="221">
        <f t="shared" si="2"/>
        <v>0</v>
      </c>
    </row>
    <row r="250" spans="1:46" x14ac:dyDescent="0.25">
      <c r="A250" s="118" t="s">
        <v>160</v>
      </c>
      <c r="B250" s="212"/>
      <c r="C250" s="212"/>
      <c r="D250" s="212"/>
      <c r="E250" s="205">
        <v>5</v>
      </c>
      <c r="F250" s="201">
        <v>5</v>
      </c>
      <c r="G250" s="201">
        <v>5</v>
      </c>
      <c r="H250" s="203">
        <v>5</v>
      </c>
      <c r="I250" s="203">
        <v>5</v>
      </c>
      <c r="J250" s="203">
        <v>5</v>
      </c>
      <c r="K250" s="203">
        <v>5</v>
      </c>
      <c r="L250" s="203">
        <v>5</v>
      </c>
      <c r="M250" s="203">
        <v>5</v>
      </c>
      <c r="N250" s="203">
        <v>5</v>
      </c>
      <c r="O250" s="203">
        <v>5</v>
      </c>
      <c r="P250" s="203">
        <v>5</v>
      </c>
      <c r="Q250" s="203">
        <v>5</v>
      </c>
      <c r="R250" s="201" t="s">
        <v>143</v>
      </c>
      <c r="S250" s="210" t="s">
        <v>143</v>
      </c>
      <c r="T250" s="211" t="s">
        <v>143</v>
      </c>
      <c r="U250" s="211" t="s">
        <v>143</v>
      </c>
      <c r="V250" s="211" t="s">
        <v>143</v>
      </c>
      <c r="W250" s="211" t="s">
        <v>143</v>
      </c>
      <c r="X250" s="211" t="s">
        <v>143</v>
      </c>
      <c r="Y250" s="211" t="s">
        <v>143</v>
      </c>
      <c r="Z250" s="211" t="s">
        <v>143</v>
      </c>
      <c r="AA250" s="211" t="s">
        <v>143</v>
      </c>
      <c r="AB250" s="211" t="s">
        <v>143</v>
      </c>
      <c r="AC250" s="211" t="s">
        <v>143</v>
      </c>
      <c r="AD250" s="211" t="s">
        <v>143</v>
      </c>
      <c r="AE250" s="201" t="s">
        <v>143</v>
      </c>
      <c r="AF250" s="203" t="s">
        <v>143</v>
      </c>
      <c r="AG250" s="203" t="s">
        <v>143</v>
      </c>
      <c r="AH250" s="203" t="s">
        <v>143</v>
      </c>
      <c r="AI250" s="203" t="s">
        <v>143</v>
      </c>
      <c r="AJ250" s="203" t="s">
        <v>143</v>
      </c>
      <c r="AK250" s="203" t="s">
        <v>143</v>
      </c>
      <c r="AL250" s="203" t="s">
        <v>143</v>
      </c>
      <c r="AM250" s="203" t="s">
        <v>143</v>
      </c>
      <c r="AN250" s="203" t="s">
        <v>143</v>
      </c>
      <c r="AO250" s="203" t="s">
        <v>143</v>
      </c>
      <c r="AP250" s="203" t="s">
        <v>143</v>
      </c>
      <c r="AQ250" s="203" t="s">
        <v>143</v>
      </c>
      <c r="AR250" s="220">
        <f t="shared" si="0"/>
        <v>5</v>
      </c>
      <c r="AS250" s="221">
        <f t="shared" si="1"/>
        <v>0</v>
      </c>
      <c r="AT250" s="221">
        <f t="shared" si="2"/>
        <v>0</v>
      </c>
    </row>
    <row r="251" spans="1:46" x14ac:dyDescent="0.25">
      <c r="A251" s="118" t="s">
        <v>187</v>
      </c>
      <c r="B251" s="212"/>
      <c r="C251" s="212"/>
      <c r="D251" s="212"/>
      <c r="E251" s="205">
        <v>5</v>
      </c>
      <c r="F251" s="201">
        <v>5</v>
      </c>
      <c r="G251" s="201">
        <v>5</v>
      </c>
      <c r="H251" s="203">
        <v>5</v>
      </c>
      <c r="I251" s="203">
        <v>5</v>
      </c>
      <c r="J251" s="203">
        <v>5</v>
      </c>
      <c r="K251" s="203">
        <v>5</v>
      </c>
      <c r="L251" s="203">
        <v>5</v>
      </c>
      <c r="M251" s="203">
        <v>5</v>
      </c>
      <c r="N251" s="203">
        <v>5</v>
      </c>
      <c r="O251" s="203">
        <v>5</v>
      </c>
      <c r="P251" s="203">
        <v>5</v>
      </c>
      <c r="Q251" s="203">
        <v>5</v>
      </c>
      <c r="R251" s="201" t="s">
        <v>143</v>
      </c>
      <c r="S251" s="210" t="s">
        <v>143</v>
      </c>
      <c r="T251" s="211" t="s">
        <v>143</v>
      </c>
      <c r="U251" s="211" t="s">
        <v>143</v>
      </c>
      <c r="V251" s="211" t="s">
        <v>143</v>
      </c>
      <c r="W251" s="211" t="s">
        <v>143</v>
      </c>
      <c r="X251" s="211" t="s">
        <v>143</v>
      </c>
      <c r="Y251" s="211" t="s">
        <v>143</v>
      </c>
      <c r="Z251" s="211" t="s">
        <v>143</v>
      </c>
      <c r="AA251" s="211" t="s">
        <v>143</v>
      </c>
      <c r="AB251" s="211" t="s">
        <v>143</v>
      </c>
      <c r="AC251" s="211" t="s">
        <v>143</v>
      </c>
      <c r="AD251" s="211" t="s">
        <v>143</v>
      </c>
      <c r="AE251" s="201" t="s">
        <v>143</v>
      </c>
      <c r="AF251" s="203" t="s">
        <v>143</v>
      </c>
      <c r="AG251" s="203" t="s">
        <v>143</v>
      </c>
      <c r="AH251" s="203" t="s">
        <v>143</v>
      </c>
      <c r="AI251" s="203" t="s">
        <v>143</v>
      </c>
      <c r="AJ251" s="203" t="s">
        <v>143</v>
      </c>
      <c r="AK251" s="203" t="s">
        <v>143</v>
      </c>
      <c r="AL251" s="203" t="s">
        <v>143</v>
      </c>
      <c r="AM251" s="203" t="s">
        <v>143</v>
      </c>
      <c r="AN251" s="203" t="s">
        <v>143</v>
      </c>
      <c r="AO251" s="203" t="s">
        <v>143</v>
      </c>
      <c r="AP251" s="203" t="s">
        <v>143</v>
      </c>
      <c r="AQ251" s="203" t="s">
        <v>143</v>
      </c>
      <c r="AR251" s="220">
        <f t="shared" si="0"/>
        <v>5</v>
      </c>
      <c r="AS251" s="221">
        <f t="shared" si="1"/>
        <v>0</v>
      </c>
      <c r="AT251" s="221">
        <f t="shared" si="2"/>
        <v>0</v>
      </c>
    </row>
    <row r="252" spans="1:46" x14ac:dyDescent="0.25">
      <c r="A252" s="118" t="s">
        <v>163</v>
      </c>
      <c r="B252" s="212"/>
      <c r="C252" s="212"/>
      <c r="D252" s="212"/>
      <c r="E252" s="205">
        <v>5</v>
      </c>
      <c r="F252" s="201">
        <v>5</v>
      </c>
      <c r="G252" s="201">
        <v>5</v>
      </c>
      <c r="H252" s="203">
        <v>5</v>
      </c>
      <c r="I252" s="203">
        <v>5</v>
      </c>
      <c r="J252" s="203">
        <v>5</v>
      </c>
      <c r="K252" s="203">
        <v>5</v>
      </c>
      <c r="L252" s="203">
        <v>5</v>
      </c>
      <c r="M252" s="203">
        <v>5</v>
      </c>
      <c r="N252" s="203">
        <v>5</v>
      </c>
      <c r="O252" s="203">
        <v>5</v>
      </c>
      <c r="P252" s="203">
        <v>5</v>
      </c>
      <c r="Q252" s="203">
        <v>5</v>
      </c>
      <c r="R252" s="201">
        <v>5</v>
      </c>
      <c r="S252" s="210">
        <v>5</v>
      </c>
      <c r="T252" s="211">
        <v>5</v>
      </c>
      <c r="U252" s="211">
        <v>5</v>
      </c>
      <c r="V252" s="211">
        <v>5</v>
      </c>
      <c r="W252" s="211">
        <v>5</v>
      </c>
      <c r="X252" s="211">
        <v>5</v>
      </c>
      <c r="Y252" s="211">
        <v>5</v>
      </c>
      <c r="Z252" s="211">
        <v>5</v>
      </c>
      <c r="AA252" s="211">
        <v>5</v>
      </c>
      <c r="AB252" s="211">
        <v>5</v>
      </c>
      <c r="AC252" s="211">
        <v>5</v>
      </c>
      <c r="AD252" s="211">
        <v>5</v>
      </c>
      <c r="AE252" s="201">
        <v>5</v>
      </c>
      <c r="AF252" s="203">
        <v>5</v>
      </c>
      <c r="AG252" s="203">
        <v>5</v>
      </c>
      <c r="AH252" s="203">
        <v>5</v>
      </c>
      <c r="AI252" s="203">
        <v>5</v>
      </c>
      <c r="AJ252" s="203">
        <v>5</v>
      </c>
      <c r="AK252" s="203">
        <v>5</v>
      </c>
      <c r="AL252" s="203">
        <v>5</v>
      </c>
      <c r="AM252" s="203">
        <v>5</v>
      </c>
      <c r="AN252" s="203">
        <v>5</v>
      </c>
      <c r="AO252" s="203">
        <v>5</v>
      </c>
      <c r="AP252" s="203">
        <v>5</v>
      </c>
      <c r="AQ252" s="203">
        <v>5</v>
      </c>
      <c r="AR252" s="220">
        <f t="shared" si="0"/>
        <v>5</v>
      </c>
      <c r="AS252" s="221">
        <f t="shared" si="1"/>
        <v>5</v>
      </c>
      <c r="AT252" s="221">
        <f t="shared" si="2"/>
        <v>5</v>
      </c>
    </row>
    <row r="253" spans="1:46" x14ac:dyDescent="0.25">
      <c r="A253" s="118" t="s">
        <v>184</v>
      </c>
      <c r="B253" s="212"/>
      <c r="C253" s="212"/>
      <c r="D253" s="212"/>
      <c r="E253" s="205">
        <v>5</v>
      </c>
      <c r="F253" s="201">
        <v>5</v>
      </c>
      <c r="G253" s="201">
        <v>5</v>
      </c>
      <c r="H253" s="203">
        <v>5</v>
      </c>
      <c r="I253" s="203">
        <v>5</v>
      </c>
      <c r="J253" s="203">
        <v>5</v>
      </c>
      <c r="K253" s="203">
        <v>5</v>
      </c>
      <c r="L253" s="203">
        <v>5</v>
      </c>
      <c r="M253" s="203">
        <v>5</v>
      </c>
      <c r="N253" s="203">
        <v>5</v>
      </c>
      <c r="O253" s="203">
        <v>5</v>
      </c>
      <c r="P253" s="203">
        <v>5</v>
      </c>
      <c r="Q253" s="203">
        <v>5</v>
      </c>
      <c r="R253" s="201">
        <v>5</v>
      </c>
      <c r="S253" s="210">
        <v>5</v>
      </c>
      <c r="T253" s="211">
        <v>5</v>
      </c>
      <c r="U253" s="211">
        <v>5</v>
      </c>
      <c r="V253" s="211">
        <v>5</v>
      </c>
      <c r="W253" s="211">
        <v>5</v>
      </c>
      <c r="X253" s="211">
        <v>5</v>
      </c>
      <c r="Y253" s="211">
        <v>5</v>
      </c>
      <c r="Z253" s="211">
        <v>5</v>
      </c>
      <c r="AA253" s="211">
        <v>5</v>
      </c>
      <c r="AB253" s="211">
        <v>5</v>
      </c>
      <c r="AC253" s="211">
        <v>5</v>
      </c>
      <c r="AD253" s="211">
        <v>5</v>
      </c>
      <c r="AE253" s="201">
        <v>5</v>
      </c>
      <c r="AF253" s="203">
        <v>5</v>
      </c>
      <c r="AG253" s="203">
        <v>5</v>
      </c>
      <c r="AH253" s="203">
        <v>5</v>
      </c>
      <c r="AI253" s="203">
        <v>5</v>
      </c>
      <c r="AJ253" s="203">
        <v>5</v>
      </c>
      <c r="AK253" s="203">
        <v>5</v>
      </c>
      <c r="AL253" s="203">
        <v>5</v>
      </c>
      <c r="AM253" s="203">
        <v>5</v>
      </c>
      <c r="AN253" s="203">
        <v>5</v>
      </c>
      <c r="AO253" s="203">
        <v>5</v>
      </c>
      <c r="AP253" s="203">
        <v>5</v>
      </c>
      <c r="AQ253" s="203">
        <v>5</v>
      </c>
      <c r="AR253" s="220">
        <f t="shared" si="0"/>
        <v>5</v>
      </c>
      <c r="AS253" s="221">
        <f t="shared" si="1"/>
        <v>5</v>
      </c>
      <c r="AT253" s="221">
        <f t="shared" si="2"/>
        <v>5</v>
      </c>
    </row>
    <row r="254" spans="1:46" x14ac:dyDescent="0.25">
      <c r="A254" s="118" t="s">
        <v>164</v>
      </c>
      <c r="B254" s="212"/>
      <c r="C254" s="212"/>
      <c r="D254" s="212"/>
      <c r="E254" s="205">
        <v>5</v>
      </c>
      <c r="F254" s="201">
        <v>5</v>
      </c>
      <c r="G254" s="201">
        <v>5</v>
      </c>
      <c r="H254" s="203">
        <v>5</v>
      </c>
      <c r="I254" s="203">
        <v>5</v>
      </c>
      <c r="J254" s="203">
        <v>5</v>
      </c>
      <c r="K254" s="203">
        <v>5</v>
      </c>
      <c r="L254" s="203">
        <v>5</v>
      </c>
      <c r="M254" s="203">
        <v>5</v>
      </c>
      <c r="N254" s="203">
        <v>5</v>
      </c>
      <c r="O254" s="203">
        <v>5</v>
      </c>
      <c r="P254" s="203">
        <v>5</v>
      </c>
      <c r="Q254" s="203">
        <v>5</v>
      </c>
      <c r="R254" s="201">
        <v>5</v>
      </c>
      <c r="S254" s="210">
        <v>5</v>
      </c>
      <c r="T254" s="211">
        <v>5</v>
      </c>
      <c r="U254" s="211">
        <v>5</v>
      </c>
      <c r="V254" s="211">
        <v>5</v>
      </c>
      <c r="W254" s="211">
        <v>5</v>
      </c>
      <c r="X254" s="211">
        <v>5</v>
      </c>
      <c r="Y254" s="211">
        <v>5</v>
      </c>
      <c r="Z254" s="211">
        <v>5</v>
      </c>
      <c r="AA254" s="211">
        <v>5</v>
      </c>
      <c r="AB254" s="211">
        <v>5</v>
      </c>
      <c r="AC254" s="211">
        <v>5</v>
      </c>
      <c r="AD254" s="211">
        <v>5</v>
      </c>
      <c r="AE254" s="201">
        <v>5</v>
      </c>
      <c r="AF254" s="203">
        <v>5</v>
      </c>
      <c r="AG254" s="203">
        <v>5</v>
      </c>
      <c r="AH254" s="203">
        <v>5</v>
      </c>
      <c r="AI254" s="203">
        <v>5</v>
      </c>
      <c r="AJ254" s="203">
        <v>5</v>
      </c>
      <c r="AK254" s="203">
        <v>5</v>
      </c>
      <c r="AL254" s="203">
        <v>5</v>
      </c>
      <c r="AM254" s="203">
        <v>5</v>
      </c>
      <c r="AN254" s="203">
        <v>5</v>
      </c>
      <c r="AO254" s="203">
        <v>5</v>
      </c>
      <c r="AP254" s="203">
        <v>5</v>
      </c>
      <c r="AQ254" s="203">
        <v>5</v>
      </c>
      <c r="AR254" s="220">
        <f t="shared" si="0"/>
        <v>5</v>
      </c>
      <c r="AS254" s="221">
        <f t="shared" si="1"/>
        <v>5</v>
      </c>
      <c r="AT254" s="221">
        <f t="shared" si="2"/>
        <v>5</v>
      </c>
    </row>
    <row r="255" spans="1:46" x14ac:dyDescent="0.25">
      <c r="A255" s="118" t="s">
        <v>165</v>
      </c>
      <c r="B255" s="212"/>
      <c r="C255" s="212"/>
      <c r="D255" s="212"/>
      <c r="E255" s="205">
        <v>5</v>
      </c>
      <c r="F255" s="201">
        <v>5</v>
      </c>
      <c r="G255" s="201">
        <v>5</v>
      </c>
      <c r="H255" s="203">
        <v>5</v>
      </c>
      <c r="I255" s="203">
        <v>5</v>
      </c>
      <c r="J255" s="203">
        <v>5</v>
      </c>
      <c r="K255" s="203">
        <v>5</v>
      </c>
      <c r="L255" s="203">
        <v>5</v>
      </c>
      <c r="M255" s="203">
        <v>5</v>
      </c>
      <c r="N255" s="203">
        <v>5</v>
      </c>
      <c r="O255" s="203">
        <v>5</v>
      </c>
      <c r="P255" s="203">
        <v>5</v>
      </c>
      <c r="Q255" s="203">
        <v>5</v>
      </c>
      <c r="R255" s="201">
        <v>5</v>
      </c>
      <c r="S255" s="210">
        <v>5</v>
      </c>
      <c r="T255" s="211">
        <v>5</v>
      </c>
      <c r="U255" s="211">
        <v>5</v>
      </c>
      <c r="V255" s="211">
        <v>5</v>
      </c>
      <c r="W255" s="211">
        <v>5</v>
      </c>
      <c r="X255" s="211">
        <v>5</v>
      </c>
      <c r="Y255" s="211">
        <v>5</v>
      </c>
      <c r="Z255" s="211">
        <v>5</v>
      </c>
      <c r="AA255" s="211">
        <v>5</v>
      </c>
      <c r="AB255" s="211">
        <v>5</v>
      </c>
      <c r="AC255" s="211">
        <v>5</v>
      </c>
      <c r="AD255" s="211">
        <v>5</v>
      </c>
      <c r="AE255" s="201">
        <v>5</v>
      </c>
      <c r="AF255" s="203">
        <v>5</v>
      </c>
      <c r="AG255" s="203">
        <v>5</v>
      </c>
      <c r="AH255" s="203">
        <v>5</v>
      </c>
      <c r="AI255" s="203">
        <v>5</v>
      </c>
      <c r="AJ255" s="203">
        <v>5</v>
      </c>
      <c r="AK255" s="203">
        <v>5</v>
      </c>
      <c r="AL255" s="203">
        <v>5</v>
      </c>
      <c r="AM255" s="203">
        <v>5</v>
      </c>
      <c r="AN255" s="203">
        <v>5</v>
      </c>
      <c r="AO255" s="203">
        <v>5</v>
      </c>
      <c r="AP255" s="203">
        <v>5</v>
      </c>
      <c r="AQ255" s="203">
        <v>5</v>
      </c>
      <c r="AR255" s="220">
        <f t="shared" si="0"/>
        <v>5</v>
      </c>
      <c r="AS255" s="221">
        <f t="shared" si="1"/>
        <v>5</v>
      </c>
      <c r="AT255" s="221">
        <f t="shared" si="2"/>
        <v>5</v>
      </c>
    </row>
    <row r="256" spans="1:46" x14ac:dyDescent="0.25">
      <c r="A256" s="118" t="s">
        <v>166</v>
      </c>
      <c r="B256" s="212"/>
      <c r="C256" s="212"/>
      <c r="D256" s="212"/>
      <c r="E256" s="205">
        <v>5</v>
      </c>
      <c r="F256" s="201">
        <v>5</v>
      </c>
      <c r="G256" s="201">
        <v>5</v>
      </c>
      <c r="H256" s="203">
        <v>5</v>
      </c>
      <c r="I256" s="203">
        <v>5</v>
      </c>
      <c r="J256" s="203">
        <v>5</v>
      </c>
      <c r="K256" s="203">
        <v>5</v>
      </c>
      <c r="L256" s="203">
        <v>5</v>
      </c>
      <c r="M256" s="203">
        <v>5</v>
      </c>
      <c r="N256" s="203">
        <v>5</v>
      </c>
      <c r="O256" s="203">
        <v>5</v>
      </c>
      <c r="P256" s="203">
        <v>5</v>
      </c>
      <c r="Q256" s="203">
        <v>5</v>
      </c>
      <c r="R256" s="201">
        <v>5</v>
      </c>
      <c r="S256" s="210">
        <v>5</v>
      </c>
      <c r="T256" s="211">
        <v>5</v>
      </c>
      <c r="U256" s="211">
        <v>5</v>
      </c>
      <c r="V256" s="211">
        <v>5</v>
      </c>
      <c r="W256" s="211">
        <v>5</v>
      </c>
      <c r="X256" s="211">
        <v>5</v>
      </c>
      <c r="Y256" s="211">
        <v>5</v>
      </c>
      <c r="Z256" s="211">
        <v>5</v>
      </c>
      <c r="AA256" s="211">
        <v>5</v>
      </c>
      <c r="AB256" s="211">
        <v>5</v>
      </c>
      <c r="AC256" s="211">
        <v>5</v>
      </c>
      <c r="AD256" s="211">
        <v>5</v>
      </c>
      <c r="AE256" s="201">
        <v>5</v>
      </c>
      <c r="AF256" s="203">
        <v>5</v>
      </c>
      <c r="AG256" s="203">
        <v>5</v>
      </c>
      <c r="AH256" s="203">
        <v>5</v>
      </c>
      <c r="AI256" s="203">
        <v>5</v>
      </c>
      <c r="AJ256" s="203">
        <v>5</v>
      </c>
      <c r="AK256" s="203">
        <v>5</v>
      </c>
      <c r="AL256" s="203">
        <v>5</v>
      </c>
      <c r="AM256" s="203">
        <v>5</v>
      </c>
      <c r="AN256" s="203">
        <v>5</v>
      </c>
      <c r="AO256" s="203">
        <v>5</v>
      </c>
      <c r="AP256" s="203">
        <v>5</v>
      </c>
      <c r="AQ256" s="203">
        <v>5</v>
      </c>
      <c r="AR256" s="220">
        <f t="shared" si="0"/>
        <v>5</v>
      </c>
      <c r="AS256" s="221">
        <f t="shared" si="1"/>
        <v>5</v>
      </c>
      <c r="AT256" s="221">
        <f t="shared" si="2"/>
        <v>5</v>
      </c>
    </row>
    <row r="257" spans="1:46" x14ac:dyDescent="0.25">
      <c r="A257" s="118" t="s">
        <v>167</v>
      </c>
      <c r="B257" s="212"/>
      <c r="C257" s="212"/>
      <c r="D257" s="212"/>
      <c r="E257" s="205">
        <v>5</v>
      </c>
      <c r="F257" s="201">
        <v>5</v>
      </c>
      <c r="G257" s="201">
        <v>5</v>
      </c>
      <c r="H257" s="203">
        <v>5</v>
      </c>
      <c r="I257" s="203">
        <v>5</v>
      </c>
      <c r="J257" s="203">
        <v>5</v>
      </c>
      <c r="K257" s="203">
        <v>5</v>
      </c>
      <c r="L257" s="203">
        <v>5</v>
      </c>
      <c r="M257" s="203">
        <v>5</v>
      </c>
      <c r="N257" s="203">
        <v>5</v>
      </c>
      <c r="O257" s="203">
        <v>5</v>
      </c>
      <c r="P257" s="203">
        <v>5</v>
      </c>
      <c r="Q257" s="203">
        <v>5</v>
      </c>
      <c r="R257" s="201">
        <v>5</v>
      </c>
      <c r="S257" s="210">
        <v>5</v>
      </c>
      <c r="T257" s="211">
        <v>5</v>
      </c>
      <c r="U257" s="211">
        <v>5</v>
      </c>
      <c r="V257" s="211">
        <v>5</v>
      </c>
      <c r="W257" s="211">
        <v>5</v>
      </c>
      <c r="X257" s="211">
        <v>5</v>
      </c>
      <c r="Y257" s="211">
        <v>5</v>
      </c>
      <c r="Z257" s="211">
        <v>5</v>
      </c>
      <c r="AA257" s="211">
        <v>5</v>
      </c>
      <c r="AB257" s="211">
        <v>5</v>
      </c>
      <c r="AC257" s="211">
        <v>5</v>
      </c>
      <c r="AD257" s="211">
        <v>5</v>
      </c>
      <c r="AE257" s="201">
        <v>5</v>
      </c>
      <c r="AF257" s="203">
        <v>5</v>
      </c>
      <c r="AG257" s="203">
        <v>5</v>
      </c>
      <c r="AH257" s="203">
        <v>5</v>
      </c>
      <c r="AI257" s="203">
        <v>5</v>
      </c>
      <c r="AJ257" s="203">
        <v>5</v>
      </c>
      <c r="AK257" s="203">
        <v>5</v>
      </c>
      <c r="AL257" s="203">
        <v>5</v>
      </c>
      <c r="AM257" s="203">
        <v>5</v>
      </c>
      <c r="AN257" s="203">
        <v>5</v>
      </c>
      <c r="AO257" s="203">
        <v>5</v>
      </c>
      <c r="AP257" s="203">
        <v>5</v>
      </c>
      <c r="AQ257" s="203">
        <v>5</v>
      </c>
      <c r="AR257" s="220">
        <f t="shared" si="0"/>
        <v>5</v>
      </c>
      <c r="AS257" s="221">
        <f t="shared" si="1"/>
        <v>5</v>
      </c>
      <c r="AT257" s="221">
        <f t="shared" si="2"/>
        <v>5</v>
      </c>
    </row>
    <row r="258" spans="1:46" x14ac:dyDescent="0.25">
      <c r="A258" s="118" t="s">
        <v>168</v>
      </c>
      <c r="B258" s="212"/>
      <c r="C258" s="212"/>
      <c r="D258" s="212"/>
      <c r="E258" s="205">
        <v>5</v>
      </c>
      <c r="F258" s="201">
        <v>5</v>
      </c>
      <c r="G258" s="201">
        <v>5</v>
      </c>
      <c r="H258" s="203">
        <v>5</v>
      </c>
      <c r="I258" s="203">
        <v>5</v>
      </c>
      <c r="J258" s="203">
        <v>5</v>
      </c>
      <c r="K258" s="203">
        <v>5</v>
      </c>
      <c r="L258" s="203">
        <v>5</v>
      </c>
      <c r="M258" s="203">
        <v>5</v>
      </c>
      <c r="N258" s="203">
        <v>5</v>
      </c>
      <c r="O258" s="203">
        <v>5</v>
      </c>
      <c r="P258" s="203">
        <v>5</v>
      </c>
      <c r="Q258" s="203">
        <v>5</v>
      </c>
      <c r="R258" s="201">
        <v>5</v>
      </c>
      <c r="S258" s="210">
        <v>5</v>
      </c>
      <c r="T258" s="211">
        <v>5</v>
      </c>
      <c r="U258" s="211">
        <v>5</v>
      </c>
      <c r="V258" s="211">
        <v>5</v>
      </c>
      <c r="W258" s="211">
        <v>5</v>
      </c>
      <c r="X258" s="211">
        <v>5</v>
      </c>
      <c r="Y258" s="211">
        <v>5</v>
      </c>
      <c r="Z258" s="211">
        <v>5</v>
      </c>
      <c r="AA258" s="211">
        <v>5</v>
      </c>
      <c r="AB258" s="211">
        <v>5</v>
      </c>
      <c r="AC258" s="211">
        <v>5</v>
      </c>
      <c r="AD258" s="211">
        <v>5</v>
      </c>
      <c r="AE258" s="201">
        <v>5</v>
      </c>
      <c r="AF258" s="203">
        <v>5</v>
      </c>
      <c r="AG258" s="203">
        <v>5</v>
      </c>
      <c r="AH258" s="203">
        <v>5</v>
      </c>
      <c r="AI258" s="203">
        <v>5</v>
      </c>
      <c r="AJ258" s="203">
        <v>5</v>
      </c>
      <c r="AK258" s="203">
        <v>5</v>
      </c>
      <c r="AL258" s="203">
        <v>5</v>
      </c>
      <c r="AM258" s="203">
        <v>5</v>
      </c>
      <c r="AN258" s="203">
        <v>5</v>
      </c>
      <c r="AO258" s="203">
        <v>5</v>
      </c>
      <c r="AP258" s="203">
        <v>5</v>
      </c>
      <c r="AQ258" s="203">
        <v>5</v>
      </c>
      <c r="AR258" s="220">
        <f t="shared" si="0"/>
        <v>5</v>
      </c>
      <c r="AS258" s="221">
        <f t="shared" si="1"/>
        <v>5</v>
      </c>
      <c r="AT258" s="221">
        <f t="shared" si="2"/>
        <v>5</v>
      </c>
    </row>
    <row r="259" spans="1:46" ht="30" x14ac:dyDescent="0.25">
      <c r="A259" s="118" t="s">
        <v>169</v>
      </c>
      <c r="B259" s="212"/>
      <c r="C259" s="212"/>
      <c r="D259" s="212"/>
      <c r="E259" s="205">
        <v>5</v>
      </c>
      <c r="F259" s="201">
        <v>5</v>
      </c>
      <c r="G259" s="201">
        <v>5</v>
      </c>
      <c r="H259" s="203">
        <v>5</v>
      </c>
      <c r="I259" s="203">
        <v>5</v>
      </c>
      <c r="J259" s="203">
        <v>5</v>
      </c>
      <c r="K259" s="203">
        <v>5</v>
      </c>
      <c r="L259" s="203">
        <v>5</v>
      </c>
      <c r="M259" s="203">
        <v>5</v>
      </c>
      <c r="N259" s="203">
        <v>5</v>
      </c>
      <c r="O259" s="203">
        <v>5</v>
      </c>
      <c r="P259" s="203">
        <v>5</v>
      </c>
      <c r="Q259" s="203">
        <v>5</v>
      </c>
      <c r="R259" s="201">
        <v>5</v>
      </c>
      <c r="S259" s="210">
        <v>5</v>
      </c>
      <c r="T259" s="211">
        <v>5</v>
      </c>
      <c r="U259" s="211">
        <v>5</v>
      </c>
      <c r="V259" s="211">
        <v>5</v>
      </c>
      <c r="W259" s="211">
        <v>5</v>
      </c>
      <c r="X259" s="211">
        <v>5</v>
      </c>
      <c r="Y259" s="211">
        <v>5</v>
      </c>
      <c r="Z259" s="211">
        <v>5</v>
      </c>
      <c r="AA259" s="211">
        <v>5</v>
      </c>
      <c r="AB259" s="211">
        <v>5</v>
      </c>
      <c r="AC259" s="211">
        <v>5</v>
      </c>
      <c r="AD259" s="211">
        <v>5</v>
      </c>
      <c r="AE259" s="201">
        <v>5</v>
      </c>
      <c r="AF259" s="203" t="s">
        <v>143</v>
      </c>
      <c r="AG259" s="203">
        <v>5</v>
      </c>
      <c r="AH259" s="203">
        <v>5</v>
      </c>
      <c r="AI259" s="203">
        <v>5</v>
      </c>
      <c r="AJ259" s="203">
        <v>5</v>
      </c>
      <c r="AK259" s="203">
        <v>5</v>
      </c>
      <c r="AL259" s="203">
        <v>5</v>
      </c>
      <c r="AM259" s="203">
        <v>5</v>
      </c>
      <c r="AN259" s="203">
        <v>5</v>
      </c>
      <c r="AO259" s="203">
        <v>5</v>
      </c>
      <c r="AP259" s="203">
        <v>5</v>
      </c>
      <c r="AQ259" s="203">
        <v>5</v>
      </c>
      <c r="AR259" s="220">
        <f t="shared" si="0"/>
        <v>5</v>
      </c>
      <c r="AS259" s="221">
        <f t="shared" si="1"/>
        <v>5</v>
      </c>
      <c r="AT259" s="221">
        <f t="shared" si="2"/>
        <v>5</v>
      </c>
    </row>
    <row r="260" spans="1:46" ht="30" x14ac:dyDescent="0.25">
      <c r="A260" s="118" t="s">
        <v>201</v>
      </c>
      <c r="B260" s="212"/>
      <c r="C260" s="212"/>
      <c r="D260" s="212"/>
      <c r="E260" s="205">
        <v>5</v>
      </c>
      <c r="F260" s="201">
        <v>5</v>
      </c>
      <c r="G260" s="201">
        <v>5</v>
      </c>
      <c r="H260" s="203">
        <v>5</v>
      </c>
      <c r="I260" s="203">
        <v>5</v>
      </c>
      <c r="J260" s="203">
        <v>5</v>
      </c>
      <c r="K260" s="203">
        <v>5</v>
      </c>
      <c r="L260" s="203">
        <v>5</v>
      </c>
      <c r="M260" s="203">
        <v>5</v>
      </c>
      <c r="N260" s="203">
        <v>5</v>
      </c>
      <c r="O260" s="203">
        <v>5</v>
      </c>
      <c r="P260" s="203">
        <v>5</v>
      </c>
      <c r="Q260" s="203">
        <v>5</v>
      </c>
      <c r="R260" s="201">
        <v>5</v>
      </c>
      <c r="S260" s="210">
        <v>5</v>
      </c>
      <c r="T260" s="211">
        <v>5</v>
      </c>
      <c r="U260" s="211">
        <v>5</v>
      </c>
      <c r="V260" s="211">
        <v>5</v>
      </c>
      <c r="W260" s="211">
        <v>5</v>
      </c>
      <c r="X260" s="211">
        <v>5</v>
      </c>
      <c r="Y260" s="211">
        <v>5</v>
      </c>
      <c r="Z260" s="211">
        <v>5</v>
      </c>
      <c r="AA260" s="211">
        <v>5</v>
      </c>
      <c r="AB260" s="211">
        <v>5</v>
      </c>
      <c r="AC260" s="211">
        <v>5</v>
      </c>
      <c r="AD260" s="211">
        <v>5</v>
      </c>
      <c r="AE260" s="201">
        <v>5</v>
      </c>
      <c r="AF260" s="203" t="s">
        <v>143</v>
      </c>
      <c r="AG260" s="203">
        <v>5</v>
      </c>
      <c r="AH260" s="203">
        <v>5</v>
      </c>
      <c r="AI260" s="203">
        <v>5</v>
      </c>
      <c r="AJ260" s="203">
        <v>5</v>
      </c>
      <c r="AK260" s="203">
        <v>5</v>
      </c>
      <c r="AL260" s="203">
        <v>5</v>
      </c>
      <c r="AM260" s="203">
        <v>5</v>
      </c>
      <c r="AN260" s="203">
        <v>5</v>
      </c>
      <c r="AO260" s="203">
        <v>5</v>
      </c>
      <c r="AP260" s="203">
        <v>5</v>
      </c>
      <c r="AQ260" s="203">
        <v>5</v>
      </c>
      <c r="AR260" s="220">
        <f t="shared" si="0"/>
        <v>5</v>
      </c>
      <c r="AS260" s="221">
        <f t="shared" si="1"/>
        <v>5</v>
      </c>
      <c r="AT260" s="221">
        <f t="shared" si="2"/>
        <v>5</v>
      </c>
    </row>
    <row r="261" spans="1:46" x14ac:dyDescent="0.25">
      <c r="A261" s="118" t="s">
        <v>171</v>
      </c>
      <c r="B261" s="212"/>
      <c r="C261" s="212"/>
      <c r="D261" s="212"/>
      <c r="E261" s="205">
        <v>5</v>
      </c>
      <c r="F261" s="201">
        <v>5</v>
      </c>
      <c r="G261" s="201">
        <v>5</v>
      </c>
      <c r="H261" s="203" t="s">
        <v>143</v>
      </c>
      <c r="I261" s="203">
        <v>5</v>
      </c>
      <c r="J261" s="203">
        <v>5</v>
      </c>
      <c r="K261" s="203">
        <v>5</v>
      </c>
      <c r="L261" s="203" t="s">
        <v>143</v>
      </c>
      <c r="M261" s="203">
        <v>5</v>
      </c>
      <c r="N261" s="203">
        <v>5</v>
      </c>
      <c r="O261" s="203" t="s">
        <v>143</v>
      </c>
      <c r="P261" s="203">
        <v>5</v>
      </c>
      <c r="Q261" s="203">
        <v>5</v>
      </c>
      <c r="R261" s="201" t="s">
        <v>143</v>
      </c>
      <c r="S261" s="210" t="s">
        <v>143</v>
      </c>
      <c r="T261" s="211" t="s">
        <v>143</v>
      </c>
      <c r="U261" s="211" t="s">
        <v>143</v>
      </c>
      <c r="V261" s="211" t="s">
        <v>143</v>
      </c>
      <c r="W261" s="211" t="s">
        <v>143</v>
      </c>
      <c r="X261" s="211" t="s">
        <v>143</v>
      </c>
      <c r="Y261" s="211" t="s">
        <v>143</v>
      </c>
      <c r="Z261" s="211" t="s">
        <v>143</v>
      </c>
      <c r="AA261" s="211" t="s">
        <v>143</v>
      </c>
      <c r="AB261" s="211" t="s">
        <v>143</v>
      </c>
      <c r="AC261" s="211" t="s">
        <v>143</v>
      </c>
      <c r="AD261" s="211" t="s">
        <v>143</v>
      </c>
      <c r="AE261" s="201" t="s">
        <v>143</v>
      </c>
      <c r="AF261" s="203" t="s">
        <v>143</v>
      </c>
      <c r="AG261" s="203" t="s">
        <v>143</v>
      </c>
      <c r="AH261" s="203" t="s">
        <v>143</v>
      </c>
      <c r="AI261" s="203" t="s">
        <v>143</v>
      </c>
      <c r="AJ261" s="203" t="s">
        <v>143</v>
      </c>
      <c r="AK261" s="203" t="s">
        <v>143</v>
      </c>
      <c r="AL261" s="203" t="s">
        <v>143</v>
      </c>
      <c r="AM261" s="203" t="s">
        <v>143</v>
      </c>
      <c r="AN261" s="203" t="s">
        <v>143</v>
      </c>
      <c r="AO261" s="203" t="s">
        <v>143</v>
      </c>
      <c r="AP261" s="203" t="s">
        <v>143</v>
      </c>
      <c r="AQ261" s="203" t="s">
        <v>143</v>
      </c>
      <c r="AR261" s="220">
        <f t="shared" si="0"/>
        <v>5</v>
      </c>
      <c r="AS261" s="221">
        <f t="shared" si="1"/>
        <v>0</v>
      </c>
      <c r="AT261" s="221">
        <f t="shared" si="2"/>
        <v>0</v>
      </c>
    </row>
    <row r="262" spans="1:46" x14ac:dyDescent="0.25">
      <c r="A262" s="118" t="s">
        <v>172</v>
      </c>
      <c r="B262" s="212"/>
      <c r="C262" s="212"/>
      <c r="D262" s="212"/>
      <c r="E262" s="205">
        <v>5</v>
      </c>
      <c r="F262" s="201">
        <v>5</v>
      </c>
      <c r="G262" s="201">
        <v>5</v>
      </c>
      <c r="H262" s="203" t="s">
        <v>143</v>
      </c>
      <c r="I262" s="203">
        <v>5</v>
      </c>
      <c r="J262" s="203">
        <v>5</v>
      </c>
      <c r="K262" s="203">
        <v>5</v>
      </c>
      <c r="L262" s="203" t="s">
        <v>143</v>
      </c>
      <c r="M262" s="203">
        <v>5</v>
      </c>
      <c r="N262" s="203">
        <v>5</v>
      </c>
      <c r="O262" s="203" t="s">
        <v>143</v>
      </c>
      <c r="P262" s="203" t="s">
        <v>143</v>
      </c>
      <c r="Q262" s="203">
        <v>5</v>
      </c>
      <c r="R262" s="201" t="s">
        <v>143</v>
      </c>
      <c r="S262" s="210" t="s">
        <v>143</v>
      </c>
      <c r="T262" s="211" t="s">
        <v>143</v>
      </c>
      <c r="U262" s="211" t="s">
        <v>143</v>
      </c>
      <c r="V262" s="211" t="s">
        <v>143</v>
      </c>
      <c r="W262" s="211" t="s">
        <v>143</v>
      </c>
      <c r="X262" s="211" t="s">
        <v>143</v>
      </c>
      <c r="Y262" s="211" t="s">
        <v>143</v>
      </c>
      <c r="Z262" s="211" t="s">
        <v>143</v>
      </c>
      <c r="AA262" s="211" t="s">
        <v>143</v>
      </c>
      <c r="AB262" s="211" t="s">
        <v>143</v>
      </c>
      <c r="AC262" s="211" t="s">
        <v>143</v>
      </c>
      <c r="AD262" s="211" t="s">
        <v>143</v>
      </c>
      <c r="AE262" s="201" t="s">
        <v>143</v>
      </c>
      <c r="AF262" s="203" t="s">
        <v>143</v>
      </c>
      <c r="AG262" s="203" t="s">
        <v>143</v>
      </c>
      <c r="AH262" s="203" t="s">
        <v>143</v>
      </c>
      <c r="AI262" s="203" t="s">
        <v>143</v>
      </c>
      <c r="AJ262" s="203" t="s">
        <v>143</v>
      </c>
      <c r="AK262" s="203" t="s">
        <v>143</v>
      </c>
      <c r="AL262" s="203" t="s">
        <v>143</v>
      </c>
      <c r="AM262" s="203" t="s">
        <v>143</v>
      </c>
      <c r="AN262" s="203" t="s">
        <v>143</v>
      </c>
      <c r="AO262" s="203" t="s">
        <v>143</v>
      </c>
      <c r="AP262" s="203" t="s">
        <v>143</v>
      </c>
      <c r="AQ262" s="203" t="s">
        <v>143</v>
      </c>
      <c r="AR262" s="220">
        <f t="shared" si="0"/>
        <v>5</v>
      </c>
      <c r="AS262" s="221">
        <f t="shared" si="1"/>
        <v>0</v>
      </c>
      <c r="AT262" s="221">
        <f t="shared" si="2"/>
        <v>0</v>
      </c>
    </row>
    <row r="263" spans="1:46" x14ac:dyDescent="0.25">
      <c r="A263" s="118" t="s">
        <v>173</v>
      </c>
      <c r="B263" s="212"/>
      <c r="C263" s="212"/>
      <c r="D263" s="212"/>
      <c r="E263" s="205">
        <v>5</v>
      </c>
      <c r="F263" s="201">
        <v>5</v>
      </c>
      <c r="G263" s="201">
        <v>5</v>
      </c>
      <c r="H263" s="203">
        <v>5</v>
      </c>
      <c r="I263" s="203">
        <v>5</v>
      </c>
      <c r="J263" s="203">
        <v>5</v>
      </c>
      <c r="K263" s="203">
        <v>5</v>
      </c>
      <c r="L263" s="203">
        <v>5</v>
      </c>
      <c r="M263" s="203">
        <v>5</v>
      </c>
      <c r="N263" s="203">
        <v>5</v>
      </c>
      <c r="O263" s="203">
        <v>5</v>
      </c>
      <c r="P263" s="203">
        <v>5</v>
      </c>
      <c r="Q263" s="203">
        <v>5</v>
      </c>
      <c r="R263" s="201" t="s">
        <v>143</v>
      </c>
      <c r="S263" s="210" t="s">
        <v>143</v>
      </c>
      <c r="T263" s="211" t="s">
        <v>143</v>
      </c>
      <c r="U263" s="211" t="s">
        <v>143</v>
      </c>
      <c r="V263" s="211" t="s">
        <v>143</v>
      </c>
      <c r="W263" s="211" t="s">
        <v>143</v>
      </c>
      <c r="X263" s="211" t="s">
        <v>143</v>
      </c>
      <c r="Y263" s="211" t="s">
        <v>143</v>
      </c>
      <c r="Z263" s="211" t="s">
        <v>143</v>
      </c>
      <c r="AA263" s="211" t="s">
        <v>143</v>
      </c>
      <c r="AB263" s="211" t="s">
        <v>143</v>
      </c>
      <c r="AC263" s="211" t="s">
        <v>143</v>
      </c>
      <c r="AD263" s="211" t="s">
        <v>143</v>
      </c>
      <c r="AE263" s="201" t="s">
        <v>143</v>
      </c>
      <c r="AF263" s="203" t="s">
        <v>143</v>
      </c>
      <c r="AG263" s="203" t="s">
        <v>143</v>
      </c>
      <c r="AH263" s="203" t="s">
        <v>143</v>
      </c>
      <c r="AI263" s="203" t="s">
        <v>143</v>
      </c>
      <c r="AJ263" s="203" t="s">
        <v>143</v>
      </c>
      <c r="AK263" s="203" t="s">
        <v>143</v>
      </c>
      <c r="AL263" s="203" t="s">
        <v>143</v>
      </c>
      <c r="AM263" s="203" t="s">
        <v>143</v>
      </c>
      <c r="AN263" s="203" t="s">
        <v>143</v>
      </c>
      <c r="AO263" s="203" t="s">
        <v>143</v>
      </c>
      <c r="AP263" s="203" t="s">
        <v>143</v>
      </c>
      <c r="AQ263" s="203" t="s">
        <v>143</v>
      </c>
      <c r="AR263" s="220">
        <f t="shared" si="0"/>
        <v>5</v>
      </c>
      <c r="AS263" s="221">
        <f t="shared" si="1"/>
        <v>0</v>
      </c>
      <c r="AT263" s="221">
        <f t="shared" si="2"/>
        <v>0</v>
      </c>
    </row>
    <row r="264" spans="1:46" x14ac:dyDescent="0.25">
      <c r="A264" s="118" t="s">
        <v>174</v>
      </c>
      <c r="B264" s="212"/>
      <c r="C264" s="212"/>
      <c r="D264" s="212"/>
      <c r="E264" s="205">
        <v>5</v>
      </c>
      <c r="F264" s="201">
        <v>5</v>
      </c>
      <c r="G264" s="201">
        <v>5</v>
      </c>
      <c r="H264" s="203">
        <v>5</v>
      </c>
      <c r="I264" s="203">
        <v>5</v>
      </c>
      <c r="J264" s="203">
        <v>5</v>
      </c>
      <c r="K264" s="203">
        <v>5</v>
      </c>
      <c r="L264" s="203">
        <v>5</v>
      </c>
      <c r="M264" s="203">
        <v>5</v>
      </c>
      <c r="N264" s="203">
        <v>5</v>
      </c>
      <c r="O264" s="203">
        <v>5</v>
      </c>
      <c r="P264" s="203">
        <v>5</v>
      </c>
      <c r="Q264" s="203">
        <v>5</v>
      </c>
      <c r="R264" s="201" t="s">
        <v>143</v>
      </c>
      <c r="S264" s="210" t="s">
        <v>143</v>
      </c>
      <c r="T264" s="211" t="s">
        <v>143</v>
      </c>
      <c r="U264" s="211" t="s">
        <v>143</v>
      </c>
      <c r="V264" s="211" t="s">
        <v>143</v>
      </c>
      <c r="W264" s="211" t="s">
        <v>143</v>
      </c>
      <c r="X264" s="211" t="s">
        <v>143</v>
      </c>
      <c r="Y264" s="211" t="s">
        <v>143</v>
      </c>
      <c r="Z264" s="211" t="s">
        <v>143</v>
      </c>
      <c r="AA264" s="211" t="s">
        <v>143</v>
      </c>
      <c r="AB264" s="211" t="s">
        <v>143</v>
      </c>
      <c r="AC264" s="211" t="s">
        <v>143</v>
      </c>
      <c r="AD264" s="211" t="s">
        <v>143</v>
      </c>
      <c r="AE264" s="201" t="s">
        <v>143</v>
      </c>
      <c r="AF264" s="203" t="s">
        <v>143</v>
      </c>
      <c r="AG264" s="203" t="s">
        <v>143</v>
      </c>
      <c r="AH264" s="203" t="s">
        <v>143</v>
      </c>
      <c r="AI264" s="203" t="s">
        <v>143</v>
      </c>
      <c r="AJ264" s="203" t="s">
        <v>143</v>
      </c>
      <c r="AK264" s="203" t="s">
        <v>143</v>
      </c>
      <c r="AL264" s="203" t="s">
        <v>143</v>
      </c>
      <c r="AM264" s="203" t="s">
        <v>143</v>
      </c>
      <c r="AN264" s="203" t="s">
        <v>143</v>
      </c>
      <c r="AO264" s="203" t="s">
        <v>143</v>
      </c>
      <c r="AP264" s="203" t="s">
        <v>143</v>
      </c>
      <c r="AQ264" s="203" t="s">
        <v>143</v>
      </c>
      <c r="AR264" s="220">
        <f t="shared" si="0"/>
        <v>5</v>
      </c>
      <c r="AS264" s="221">
        <f t="shared" si="1"/>
        <v>0</v>
      </c>
      <c r="AT264" s="221">
        <f t="shared" si="2"/>
        <v>0</v>
      </c>
    </row>
    <row r="265" spans="1:46" x14ac:dyDescent="0.25">
      <c r="A265" s="118" t="s">
        <v>175</v>
      </c>
      <c r="B265" s="212"/>
      <c r="C265" s="212"/>
      <c r="D265" s="212"/>
      <c r="E265" s="205">
        <v>5</v>
      </c>
      <c r="F265" s="201">
        <v>5</v>
      </c>
      <c r="G265" s="201">
        <v>5</v>
      </c>
      <c r="H265" s="203">
        <v>5</v>
      </c>
      <c r="I265" s="203">
        <v>5</v>
      </c>
      <c r="J265" s="203">
        <v>5</v>
      </c>
      <c r="K265" s="203">
        <v>5</v>
      </c>
      <c r="L265" s="203">
        <v>5</v>
      </c>
      <c r="M265" s="203">
        <v>5</v>
      </c>
      <c r="N265" s="203">
        <v>5</v>
      </c>
      <c r="O265" s="203">
        <v>5</v>
      </c>
      <c r="P265" s="203">
        <v>5</v>
      </c>
      <c r="Q265" s="203">
        <v>5</v>
      </c>
      <c r="R265" s="201">
        <v>5</v>
      </c>
      <c r="S265" s="210">
        <v>5</v>
      </c>
      <c r="T265" s="211">
        <v>5</v>
      </c>
      <c r="U265" s="211">
        <v>5</v>
      </c>
      <c r="V265" s="211">
        <v>5</v>
      </c>
      <c r="W265" s="211">
        <v>5</v>
      </c>
      <c r="X265" s="211">
        <v>5</v>
      </c>
      <c r="Y265" s="211">
        <v>5</v>
      </c>
      <c r="Z265" s="211">
        <v>5</v>
      </c>
      <c r="AA265" s="211">
        <v>5</v>
      </c>
      <c r="AB265" s="211">
        <v>5</v>
      </c>
      <c r="AC265" s="211">
        <v>5</v>
      </c>
      <c r="AD265" s="211">
        <v>5</v>
      </c>
      <c r="AE265" s="201">
        <v>5</v>
      </c>
      <c r="AF265" s="203">
        <v>5</v>
      </c>
      <c r="AG265" s="203">
        <v>5</v>
      </c>
      <c r="AH265" s="203">
        <v>5</v>
      </c>
      <c r="AI265" s="203">
        <v>5</v>
      </c>
      <c r="AJ265" s="203">
        <v>5</v>
      </c>
      <c r="AK265" s="203">
        <v>5</v>
      </c>
      <c r="AL265" s="203">
        <v>5</v>
      </c>
      <c r="AM265" s="203">
        <v>5</v>
      </c>
      <c r="AN265" s="203">
        <v>5</v>
      </c>
      <c r="AO265" s="203">
        <v>5</v>
      </c>
      <c r="AP265" s="203">
        <v>5</v>
      </c>
      <c r="AQ265" s="203">
        <v>5</v>
      </c>
      <c r="AR265" s="220">
        <f t="shared" si="0"/>
        <v>5</v>
      </c>
      <c r="AS265" s="221">
        <f t="shared" si="1"/>
        <v>5</v>
      </c>
      <c r="AT265" s="221">
        <f t="shared" si="2"/>
        <v>5</v>
      </c>
    </row>
    <row r="266" spans="1:46" x14ac:dyDescent="0.25">
      <c r="A266" s="118" t="s">
        <v>129</v>
      </c>
      <c r="B266" s="212"/>
      <c r="C266" s="212"/>
      <c r="D266" s="212"/>
      <c r="E266" s="205">
        <v>5</v>
      </c>
      <c r="F266" s="201">
        <v>5</v>
      </c>
      <c r="G266" s="201">
        <v>5</v>
      </c>
      <c r="H266" s="203">
        <v>5</v>
      </c>
      <c r="I266" s="203">
        <v>5</v>
      </c>
      <c r="J266" s="203">
        <v>5</v>
      </c>
      <c r="K266" s="203">
        <v>5</v>
      </c>
      <c r="L266" s="203">
        <v>5</v>
      </c>
      <c r="M266" s="203">
        <v>5</v>
      </c>
      <c r="N266" s="203">
        <v>5</v>
      </c>
      <c r="O266" s="203">
        <v>5</v>
      </c>
      <c r="P266" s="203">
        <v>5</v>
      </c>
      <c r="Q266" s="203">
        <v>5</v>
      </c>
      <c r="R266" s="201" t="s">
        <v>143</v>
      </c>
      <c r="S266" s="210" t="s">
        <v>143</v>
      </c>
      <c r="T266" s="211" t="s">
        <v>143</v>
      </c>
      <c r="U266" s="211" t="s">
        <v>143</v>
      </c>
      <c r="V266" s="211" t="s">
        <v>143</v>
      </c>
      <c r="W266" s="211" t="s">
        <v>143</v>
      </c>
      <c r="X266" s="211" t="s">
        <v>143</v>
      </c>
      <c r="Y266" s="211" t="s">
        <v>143</v>
      </c>
      <c r="Z266" s="211" t="s">
        <v>143</v>
      </c>
      <c r="AA266" s="211" t="s">
        <v>143</v>
      </c>
      <c r="AB266" s="211" t="s">
        <v>143</v>
      </c>
      <c r="AC266" s="211" t="s">
        <v>143</v>
      </c>
      <c r="AD266" s="211" t="s">
        <v>143</v>
      </c>
      <c r="AE266" s="201" t="s">
        <v>143</v>
      </c>
      <c r="AF266" s="203" t="s">
        <v>143</v>
      </c>
      <c r="AG266" s="203" t="s">
        <v>143</v>
      </c>
      <c r="AH266" s="203" t="s">
        <v>143</v>
      </c>
      <c r="AI266" s="203" t="s">
        <v>143</v>
      </c>
      <c r="AJ266" s="203" t="s">
        <v>143</v>
      </c>
      <c r="AK266" s="203" t="s">
        <v>143</v>
      </c>
      <c r="AL266" s="203" t="s">
        <v>143</v>
      </c>
      <c r="AM266" s="203" t="s">
        <v>143</v>
      </c>
      <c r="AN266" s="203" t="s">
        <v>143</v>
      </c>
      <c r="AO266" s="203" t="s">
        <v>143</v>
      </c>
      <c r="AP266" s="203" t="s">
        <v>143</v>
      </c>
      <c r="AQ266" s="203" t="s">
        <v>143</v>
      </c>
      <c r="AR266" s="220">
        <f t="shared" si="0"/>
        <v>5</v>
      </c>
      <c r="AS266" s="221">
        <f t="shared" si="1"/>
        <v>0</v>
      </c>
      <c r="AT266" s="221">
        <f t="shared" si="2"/>
        <v>0</v>
      </c>
    </row>
    <row r="267" spans="1:46" x14ac:dyDescent="0.25">
      <c r="A267" s="118" t="s">
        <v>130</v>
      </c>
      <c r="B267" s="212"/>
      <c r="C267" s="212"/>
      <c r="D267" s="212"/>
      <c r="E267" s="205">
        <v>5</v>
      </c>
      <c r="F267" s="201">
        <v>5</v>
      </c>
      <c r="G267" s="201">
        <v>5</v>
      </c>
      <c r="H267" s="203">
        <v>5</v>
      </c>
      <c r="I267" s="203">
        <v>5</v>
      </c>
      <c r="J267" s="203">
        <v>5</v>
      </c>
      <c r="K267" s="203">
        <v>5</v>
      </c>
      <c r="L267" s="203">
        <v>5</v>
      </c>
      <c r="M267" s="203">
        <v>5</v>
      </c>
      <c r="N267" s="203">
        <v>5</v>
      </c>
      <c r="O267" s="203">
        <v>5</v>
      </c>
      <c r="P267" s="203">
        <v>5</v>
      </c>
      <c r="Q267" s="203">
        <v>5</v>
      </c>
      <c r="R267" s="201" t="s">
        <v>143</v>
      </c>
      <c r="S267" s="210" t="s">
        <v>143</v>
      </c>
      <c r="T267" s="211" t="s">
        <v>143</v>
      </c>
      <c r="U267" s="211" t="s">
        <v>143</v>
      </c>
      <c r="V267" s="211" t="s">
        <v>143</v>
      </c>
      <c r="W267" s="211" t="s">
        <v>143</v>
      </c>
      <c r="X267" s="211" t="s">
        <v>143</v>
      </c>
      <c r="Y267" s="211" t="s">
        <v>143</v>
      </c>
      <c r="Z267" s="211" t="s">
        <v>143</v>
      </c>
      <c r="AA267" s="211" t="s">
        <v>143</v>
      </c>
      <c r="AB267" s="211" t="s">
        <v>143</v>
      </c>
      <c r="AC267" s="211" t="s">
        <v>143</v>
      </c>
      <c r="AD267" s="211" t="s">
        <v>143</v>
      </c>
      <c r="AE267" s="201" t="s">
        <v>143</v>
      </c>
      <c r="AF267" s="203" t="s">
        <v>143</v>
      </c>
      <c r="AG267" s="203" t="s">
        <v>143</v>
      </c>
      <c r="AH267" s="203" t="s">
        <v>143</v>
      </c>
      <c r="AI267" s="203" t="s">
        <v>143</v>
      </c>
      <c r="AJ267" s="203" t="s">
        <v>143</v>
      </c>
      <c r="AK267" s="203" t="s">
        <v>143</v>
      </c>
      <c r="AL267" s="203" t="s">
        <v>143</v>
      </c>
      <c r="AM267" s="203" t="s">
        <v>143</v>
      </c>
      <c r="AN267" s="203" t="s">
        <v>143</v>
      </c>
      <c r="AO267" s="203" t="s">
        <v>143</v>
      </c>
      <c r="AP267" s="203" t="s">
        <v>143</v>
      </c>
      <c r="AQ267" s="203" t="s">
        <v>143</v>
      </c>
      <c r="AR267" s="220">
        <f t="shared" si="0"/>
        <v>5</v>
      </c>
      <c r="AS267" s="221">
        <f t="shared" si="1"/>
        <v>0</v>
      </c>
      <c r="AT267" s="221">
        <f t="shared" si="2"/>
        <v>0</v>
      </c>
    </row>
    <row r="268" spans="1:46" x14ac:dyDescent="0.25">
      <c r="A268" s="118" t="s">
        <v>176</v>
      </c>
      <c r="B268" s="212"/>
      <c r="C268" s="212"/>
      <c r="D268" s="212"/>
      <c r="E268" s="205">
        <v>5</v>
      </c>
      <c r="F268" s="201">
        <v>5</v>
      </c>
      <c r="G268" s="201">
        <v>5</v>
      </c>
      <c r="H268" s="203">
        <v>5</v>
      </c>
      <c r="I268" s="203">
        <v>5</v>
      </c>
      <c r="J268" s="203">
        <v>5</v>
      </c>
      <c r="K268" s="203">
        <v>5</v>
      </c>
      <c r="L268" s="203">
        <v>5</v>
      </c>
      <c r="M268" s="203">
        <v>5</v>
      </c>
      <c r="N268" s="203">
        <v>5</v>
      </c>
      <c r="O268" s="203">
        <v>5</v>
      </c>
      <c r="P268" s="203">
        <v>5</v>
      </c>
      <c r="Q268" s="203">
        <v>5</v>
      </c>
      <c r="R268" s="201" t="s">
        <v>143</v>
      </c>
      <c r="S268" s="210" t="s">
        <v>143</v>
      </c>
      <c r="T268" s="211" t="s">
        <v>143</v>
      </c>
      <c r="U268" s="211" t="s">
        <v>143</v>
      </c>
      <c r="V268" s="211" t="s">
        <v>143</v>
      </c>
      <c r="W268" s="211" t="s">
        <v>143</v>
      </c>
      <c r="X268" s="211" t="s">
        <v>143</v>
      </c>
      <c r="Y268" s="211" t="s">
        <v>143</v>
      </c>
      <c r="Z268" s="211" t="s">
        <v>143</v>
      </c>
      <c r="AA268" s="211" t="s">
        <v>143</v>
      </c>
      <c r="AB268" s="211" t="s">
        <v>143</v>
      </c>
      <c r="AC268" s="211" t="s">
        <v>143</v>
      </c>
      <c r="AD268" s="211" t="s">
        <v>143</v>
      </c>
      <c r="AE268" s="201" t="s">
        <v>143</v>
      </c>
      <c r="AF268" s="203" t="s">
        <v>143</v>
      </c>
      <c r="AG268" s="203" t="s">
        <v>143</v>
      </c>
      <c r="AH268" s="203" t="s">
        <v>143</v>
      </c>
      <c r="AI268" s="203" t="s">
        <v>143</v>
      </c>
      <c r="AJ268" s="203" t="s">
        <v>143</v>
      </c>
      <c r="AK268" s="203" t="s">
        <v>143</v>
      </c>
      <c r="AL268" s="203" t="s">
        <v>143</v>
      </c>
      <c r="AM268" s="203" t="s">
        <v>143</v>
      </c>
      <c r="AN268" s="203" t="s">
        <v>143</v>
      </c>
      <c r="AO268" s="203" t="s">
        <v>143</v>
      </c>
      <c r="AP268" s="203" t="s">
        <v>143</v>
      </c>
      <c r="AQ268" s="203" t="s">
        <v>143</v>
      </c>
      <c r="AR268" s="220">
        <f t="shared" si="0"/>
        <v>5</v>
      </c>
      <c r="AS268" s="221">
        <f t="shared" si="1"/>
        <v>0</v>
      </c>
      <c r="AT268" s="221">
        <f t="shared" si="2"/>
        <v>0</v>
      </c>
    </row>
    <row r="269" spans="1:46" x14ac:dyDescent="0.25">
      <c r="A269" s="118" t="s">
        <v>189</v>
      </c>
      <c r="B269" s="212"/>
      <c r="C269" s="212"/>
      <c r="D269" s="212"/>
      <c r="E269" s="205">
        <v>5</v>
      </c>
      <c r="F269" s="201">
        <v>5</v>
      </c>
      <c r="G269" s="201">
        <v>5</v>
      </c>
      <c r="H269" s="203">
        <v>5</v>
      </c>
      <c r="I269" s="203">
        <v>5</v>
      </c>
      <c r="J269" s="203">
        <v>5</v>
      </c>
      <c r="K269" s="203">
        <v>5</v>
      </c>
      <c r="L269" s="203" t="s">
        <v>143</v>
      </c>
      <c r="M269" s="203">
        <v>5</v>
      </c>
      <c r="N269" s="203">
        <v>5</v>
      </c>
      <c r="O269" s="203">
        <v>5</v>
      </c>
      <c r="P269" s="203">
        <v>5</v>
      </c>
      <c r="Q269" s="203">
        <v>5</v>
      </c>
      <c r="R269" s="201" t="s">
        <v>143</v>
      </c>
      <c r="S269" s="210" t="s">
        <v>143</v>
      </c>
      <c r="T269" s="211" t="s">
        <v>143</v>
      </c>
      <c r="U269" s="211" t="s">
        <v>143</v>
      </c>
      <c r="V269" s="211" t="s">
        <v>143</v>
      </c>
      <c r="W269" s="211" t="s">
        <v>143</v>
      </c>
      <c r="X269" s="211" t="s">
        <v>143</v>
      </c>
      <c r="Y269" s="211" t="s">
        <v>143</v>
      </c>
      <c r="Z269" s="211" t="s">
        <v>143</v>
      </c>
      <c r="AA269" s="211" t="s">
        <v>143</v>
      </c>
      <c r="AB269" s="211" t="s">
        <v>143</v>
      </c>
      <c r="AC269" s="211" t="s">
        <v>143</v>
      </c>
      <c r="AD269" s="211" t="s">
        <v>143</v>
      </c>
      <c r="AE269" s="201" t="s">
        <v>143</v>
      </c>
      <c r="AF269" s="203" t="s">
        <v>143</v>
      </c>
      <c r="AG269" s="203" t="s">
        <v>143</v>
      </c>
      <c r="AH269" s="203" t="s">
        <v>143</v>
      </c>
      <c r="AI269" s="203" t="s">
        <v>143</v>
      </c>
      <c r="AJ269" s="203" t="s">
        <v>143</v>
      </c>
      <c r="AK269" s="203" t="s">
        <v>143</v>
      </c>
      <c r="AL269" s="203" t="s">
        <v>143</v>
      </c>
      <c r="AM269" s="203" t="s">
        <v>143</v>
      </c>
      <c r="AN269" s="203" t="s">
        <v>143</v>
      </c>
      <c r="AO269" s="203" t="s">
        <v>143</v>
      </c>
      <c r="AP269" s="203" t="s">
        <v>143</v>
      </c>
      <c r="AQ269" s="203" t="s">
        <v>143</v>
      </c>
      <c r="AR269" s="220">
        <f t="shared" si="0"/>
        <v>5</v>
      </c>
      <c r="AS269" s="221">
        <f t="shared" si="1"/>
        <v>0</v>
      </c>
      <c r="AT269" s="221">
        <f t="shared" si="2"/>
        <v>0</v>
      </c>
    </row>
    <row r="270" spans="1:46" x14ac:dyDescent="0.25">
      <c r="A270" s="118" t="s">
        <v>188</v>
      </c>
      <c r="B270" s="212"/>
      <c r="C270" s="212"/>
      <c r="D270" s="212"/>
      <c r="E270" s="205">
        <v>5</v>
      </c>
      <c r="F270" s="201">
        <v>5</v>
      </c>
      <c r="G270" s="201">
        <v>5</v>
      </c>
      <c r="H270" s="203">
        <v>5</v>
      </c>
      <c r="I270" s="203">
        <v>5</v>
      </c>
      <c r="J270" s="203">
        <v>5</v>
      </c>
      <c r="K270" s="203">
        <v>5</v>
      </c>
      <c r="L270" s="203">
        <v>5</v>
      </c>
      <c r="M270" s="203">
        <v>5</v>
      </c>
      <c r="N270" s="203">
        <v>5</v>
      </c>
      <c r="O270" s="203">
        <v>5</v>
      </c>
      <c r="P270" s="203">
        <v>5</v>
      </c>
      <c r="Q270" s="203">
        <v>5</v>
      </c>
      <c r="R270" s="201" t="s">
        <v>143</v>
      </c>
      <c r="S270" s="210" t="s">
        <v>143</v>
      </c>
      <c r="T270" s="211" t="s">
        <v>143</v>
      </c>
      <c r="U270" s="211" t="s">
        <v>143</v>
      </c>
      <c r="V270" s="211" t="s">
        <v>143</v>
      </c>
      <c r="W270" s="211" t="s">
        <v>143</v>
      </c>
      <c r="X270" s="211" t="s">
        <v>143</v>
      </c>
      <c r="Y270" s="211" t="s">
        <v>143</v>
      </c>
      <c r="Z270" s="211" t="s">
        <v>143</v>
      </c>
      <c r="AA270" s="211" t="s">
        <v>143</v>
      </c>
      <c r="AB270" s="211" t="s">
        <v>143</v>
      </c>
      <c r="AC270" s="211" t="s">
        <v>143</v>
      </c>
      <c r="AD270" s="211" t="s">
        <v>143</v>
      </c>
      <c r="AE270" s="201" t="s">
        <v>143</v>
      </c>
      <c r="AF270" s="203" t="s">
        <v>143</v>
      </c>
      <c r="AG270" s="203" t="s">
        <v>143</v>
      </c>
      <c r="AH270" s="203" t="s">
        <v>143</v>
      </c>
      <c r="AI270" s="203" t="s">
        <v>143</v>
      </c>
      <c r="AJ270" s="203" t="s">
        <v>143</v>
      </c>
      <c r="AK270" s="203" t="s">
        <v>143</v>
      </c>
      <c r="AL270" s="203" t="s">
        <v>143</v>
      </c>
      <c r="AM270" s="203" t="s">
        <v>143</v>
      </c>
      <c r="AN270" s="203" t="s">
        <v>143</v>
      </c>
      <c r="AO270" s="203" t="s">
        <v>143</v>
      </c>
      <c r="AP270" s="203" t="s">
        <v>143</v>
      </c>
      <c r="AQ270" s="203" t="s">
        <v>143</v>
      </c>
      <c r="AR270" s="220">
        <f t="shared" si="0"/>
        <v>5</v>
      </c>
      <c r="AS270" s="221">
        <f t="shared" si="1"/>
        <v>0</v>
      </c>
      <c r="AT270" s="221">
        <f t="shared" si="2"/>
        <v>0</v>
      </c>
    </row>
    <row r="271" spans="1:46" ht="30" x14ac:dyDescent="0.25">
      <c r="A271" s="118" t="s">
        <v>177</v>
      </c>
      <c r="B271" s="212"/>
      <c r="C271" s="212"/>
      <c r="D271" s="212"/>
      <c r="E271" s="205">
        <v>5</v>
      </c>
      <c r="F271" s="201">
        <v>5</v>
      </c>
      <c r="G271" s="201">
        <v>5</v>
      </c>
      <c r="H271" s="203">
        <v>5</v>
      </c>
      <c r="I271" s="203">
        <v>5</v>
      </c>
      <c r="J271" s="203">
        <v>5</v>
      </c>
      <c r="K271" s="203">
        <v>5</v>
      </c>
      <c r="L271" s="203">
        <v>5</v>
      </c>
      <c r="M271" s="203">
        <v>5</v>
      </c>
      <c r="N271" s="203">
        <v>5</v>
      </c>
      <c r="O271" s="203">
        <v>5</v>
      </c>
      <c r="P271" s="203">
        <v>5</v>
      </c>
      <c r="Q271" s="203">
        <v>5</v>
      </c>
      <c r="R271" s="201">
        <v>5</v>
      </c>
      <c r="S271" s="210">
        <v>5</v>
      </c>
      <c r="T271" s="211">
        <v>5</v>
      </c>
      <c r="U271" s="211">
        <v>5</v>
      </c>
      <c r="V271" s="211">
        <v>5</v>
      </c>
      <c r="W271" s="211">
        <v>5</v>
      </c>
      <c r="X271" s="211">
        <v>5</v>
      </c>
      <c r="Y271" s="211">
        <v>5</v>
      </c>
      <c r="Z271" s="211">
        <v>5</v>
      </c>
      <c r="AA271" s="211">
        <v>5</v>
      </c>
      <c r="AB271" s="211">
        <v>5</v>
      </c>
      <c r="AC271" s="211">
        <v>5</v>
      </c>
      <c r="AD271" s="211">
        <v>5</v>
      </c>
      <c r="AE271" s="201">
        <v>5</v>
      </c>
      <c r="AF271" s="203">
        <v>5</v>
      </c>
      <c r="AG271" s="203">
        <v>5</v>
      </c>
      <c r="AH271" s="203">
        <v>5</v>
      </c>
      <c r="AI271" s="203">
        <v>5</v>
      </c>
      <c r="AJ271" s="203">
        <v>5</v>
      </c>
      <c r="AK271" s="203">
        <v>5</v>
      </c>
      <c r="AL271" s="203">
        <v>5</v>
      </c>
      <c r="AM271" s="203">
        <v>5</v>
      </c>
      <c r="AN271" s="203">
        <v>5</v>
      </c>
      <c r="AO271" s="203">
        <v>5</v>
      </c>
      <c r="AP271" s="203">
        <v>5</v>
      </c>
      <c r="AQ271" s="203">
        <v>5</v>
      </c>
      <c r="AR271" s="220">
        <f t="shared" si="0"/>
        <v>5</v>
      </c>
      <c r="AS271" s="221">
        <f t="shared" si="1"/>
        <v>5</v>
      </c>
      <c r="AT271" s="221">
        <f t="shared" si="2"/>
        <v>5</v>
      </c>
    </row>
    <row r="272" spans="1:46" x14ac:dyDescent="0.25">
      <c r="A272" s="118" t="s">
        <v>126</v>
      </c>
      <c r="B272" s="212"/>
      <c r="C272" s="212"/>
      <c r="D272" s="212"/>
      <c r="E272" s="205">
        <v>5</v>
      </c>
      <c r="F272" s="201">
        <v>5</v>
      </c>
      <c r="G272" s="201">
        <v>5</v>
      </c>
      <c r="H272" s="203">
        <v>5</v>
      </c>
      <c r="I272" s="203">
        <v>5</v>
      </c>
      <c r="J272" s="203">
        <v>5</v>
      </c>
      <c r="K272" s="203">
        <v>5</v>
      </c>
      <c r="L272" s="203">
        <v>5</v>
      </c>
      <c r="M272" s="203">
        <v>5</v>
      </c>
      <c r="N272" s="203">
        <v>5</v>
      </c>
      <c r="O272" s="203">
        <v>5</v>
      </c>
      <c r="P272" s="203">
        <v>5</v>
      </c>
      <c r="Q272" s="203">
        <v>5</v>
      </c>
      <c r="R272" s="201" t="s">
        <v>143</v>
      </c>
      <c r="S272" s="210" t="s">
        <v>143</v>
      </c>
      <c r="T272" s="211" t="s">
        <v>143</v>
      </c>
      <c r="U272" s="211" t="s">
        <v>143</v>
      </c>
      <c r="V272" s="211" t="s">
        <v>143</v>
      </c>
      <c r="W272" s="211" t="s">
        <v>143</v>
      </c>
      <c r="X272" s="211" t="s">
        <v>143</v>
      </c>
      <c r="Y272" s="211" t="s">
        <v>143</v>
      </c>
      <c r="Z272" s="211" t="s">
        <v>143</v>
      </c>
      <c r="AA272" s="211" t="s">
        <v>143</v>
      </c>
      <c r="AB272" s="211" t="s">
        <v>143</v>
      </c>
      <c r="AC272" s="211" t="s">
        <v>143</v>
      </c>
      <c r="AD272" s="211" t="s">
        <v>143</v>
      </c>
      <c r="AE272" s="201" t="s">
        <v>143</v>
      </c>
      <c r="AF272" s="203" t="s">
        <v>143</v>
      </c>
      <c r="AG272" s="203" t="s">
        <v>143</v>
      </c>
      <c r="AH272" s="203" t="s">
        <v>143</v>
      </c>
      <c r="AI272" s="203" t="s">
        <v>143</v>
      </c>
      <c r="AJ272" s="203" t="s">
        <v>143</v>
      </c>
      <c r="AK272" s="203" t="s">
        <v>143</v>
      </c>
      <c r="AL272" s="203" t="s">
        <v>143</v>
      </c>
      <c r="AM272" s="203" t="s">
        <v>143</v>
      </c>
      <c r="AN272" s="203" t="s">
        <v>143</v>
      </c>
      <c r="AO272" s="203" t="s">
        <v>143</v>
      </c>
      <c r="AP272" s="203" t="s">
        <v>143</v>
      </c>
      <c r="AQ272" s="203" t="s">
        <v>143</v>
      </c>
      <c r="AR272" s="220">
        <f t="shared" si="0"/>
        <v>5</v>
      </c>
      <c r="AS272" s="221">
        <f t="shared" si="1"/>
        <v>0</v>
      </c>
      <c r="AT272" s="221">
        <f t="shared" si="2"/>
        <v>0</v>
      </c>
    </row>
    <row r="273" spans="1:46" x14ac:dyDescent="0.25">
      <c r="A273" s="118" t="s">
        <v>127</v>
      </c>
      <c r="B273" s="212"/>
      <c r="C273" s="212"/>
      <c r="D273" s="212"/>
      <c r="E273" s="205">
        <v>5</v>
      </c>
      <c r="F273" s="201">
        <v>5</v>
      </c>
      <c r="G273" s="201">
        <v>5</v>
      </c>
      <c r="H273" s="203">
        <v>5</v>
      </c>
      <c r="I273" s="203">
        <v>5</v>
      </c>
      <c r="J273" s="203">
        <v>5</v>
      </c>
      <c r="K273" s="203">
        <v>5</v>
      </c>
      <c r="L273" s="203">
        <v>5</v>
      </c>
      <c r="M273" s="203">
        <v>5</v>
      </c>
      <c r="N273" s="203">
        <v>5</v>
      </c>
      <c r="O273" s="203">
        <v>5</v>
      </c>
      <c r="P273" s="203">
        <v>5</v>
      </c>
      <c r="Q273" s="203">
        <v>5</v>
      </c>
      <c r="R273" s="201" t="s">
        <v>143</v>
      </c>
      <c r="S273" s="210" t="s">
        <v>143</v>
      </c>
      <c r="T273" s="211" t="s">
        <v>143</v>
      </c>
      <c r="U273" s="211" t="s">
        <v>143</v>
      </c>
      <c r="V273" s="211" t="s">
        <v>143</v>
      </c>
      <c r="W273" s="211" t="s">
        <v>143</v>
      </c>
      <c r="X273" s="211" t="s">
        <v>143</v>
      </c>
      <c r="Y273" s="211" t="s">
        <v>143</v>
      </c>
      <c r="Z273" s="211" t="s">
        <v>143</v>
      </c>
      <c r="AA273" s="211" t="s">
        <v>143</v>
      </c>
      <c r="AB273" s="211" t="s">
        <v>143</v>
      </c>
      <c r="AC273" s="211" t="s">
        <v>143</v>
      </c>
      <c r="AD273" s="211" t="s">
        <v>143</v>
      </c>
      <c r="AE273" s="201" t="s">
        <v>143</v>
      </c>
      <c r="AF273" s="203" t="s">
        <v>143</v>
      </c>
      <c r="AG273" s="203" t="s">
        <v>143</v>
      </c>
      <c r="AH273" s="203" t="s">
        <v>143</v>
      </c>
      <c r="AI273" s="203" t="s">
        <v>143</v>
      </c>
      <c r="AJ273" s="203" t="s">
        <v>143</v>
      </c>
      <c r="AK273" s="203" t="s">
        <v>143</v>
      </c>
      <c r="AL273" s="203" t="s">
        <v>143</v>
      </c>
      <c r="AM273" s="203" t="s">
        <v>143</v>
      </c>
      <c r="AN273" s="203" t="s">
        <v>143</v>
      </c>
      <c r="AO273" s="203" t="s">
        <v>143</v>
      </c>
      <c r="AP273" s="203" t="s">
        <v>143</v>
      </c>
      <c r="AQ273" s="203" t="s">
        <v>143</v>
      </c>
      <c r="AR273" s="220">
        <f t="shared" si="0"/>
        <v>5</v>
      </c>
      <c r="AS273" s="221">
        <f t="shared" si="1"/>
        <v>0</v>
      </c>
      <c r="AT273" s="221">
        <f t="shared" si="2"/>
        <v>0</v>
      </c>
    </row>
    <row r="274" spans="1:46" ht="15" customHeight="1" x14ac:dyDescent="0.25">
      <c r="A274" s="92"/>
      <c r="B274" s="92"/>
      <c r="C274" s="92"/>
      <c r="D274" s="92"/>
      <c r="E274" s="93"/>
      <c r="F274" s="93"/>
      <c r="G274" s="93"/>
      <c r="H274" s="93"/>
      <c r="I274" s="93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222"/>
      <c r="AS274" s="221"/>
      <c r="AT274" s="221"/>
    </row>
    <row r="275" spans="1:46" ht="105" customHeight="1" x14ac:dyDescent="0.25">
      <c r="A275" s="108" t="s">
        <v>124</v>
      </c>
      <c r="B275" s="181" t="s">
        <v>144</v>
      </c>
      <c r="C275" s="181" t="s">
        <v>145</v>
      </c>
      <c r="D275" s="181" t="s">
        <v>146</v>
      </c>
      <c r="E275" s="94" t="s">
        <v>48</v>
      </c>
      <c r="F275" s="94" t="s">
        <v>87</v>
      </c>
      <c r="G275" s="94" t="s">
        <v>55</v>
      </c>
      <c r="H275" s="94" t="s">
        <v>68</v>
      </c>
      <c r="I275" s="94" t="s">
        <v>69</v>
      </c>
      <c r="J275" s="94" t="s">
        <v>57</v>
      </c>
      <c r="K275" s="94" t="s">
        <v>56</v>
      </c>
      <c r="L275" s="94" t="s">
        <v>58</v>
      </c>
      <c r="M275" s="94" t="s">
        <v>59</v>
      </c>
      <c r="N275" s="94" t="s">
        <v>142</v>
      </c>
      <c r="O275" s="94" t="s">
        <v>60</v>
      </c>
      <c r="P275" s="94" t="s">
        <v>82</v>
      </c>
      <c r="Q275" s="94" t="s">
        <v>70</v>
      </c>
      <c r="R275" s="95" t="s">
        <v>48</v>
      </c>
      <c r="S275" s="95" t="s">
        <v>87</v>
      </c>
      <c r="T275" s="95" t="s">
        <v>55</v>
      </c>
      <c r="U275" s="95" t="s">
        <v>68</v>
      </c>
      <c r="V275" s="95" t="s">
        <v>69</v>
      </c>
      <c r="W275" s="95" t="s">
        <v>57</v>
      </c>
      <c r="X275" s="95" t="s">
        <v>56</v>
      </c>
      <c r="Y275" s="95" t="s">
        <v>58</v>
      </c>
      <c r="Z275" s="95" t="s">
        <v>59</v>
      </c>
      <c r="AA275" s="95" t="s">
        <v>142</v>
      </c>
      <c r="AB275" s="95" t="s">
        <v>60</v>
      </c>
      <c r="AC275" s="95" t="s">
        <v>82</v>
      </c>
      <c r="AD275" s="95" t="s">
        <v>70</v>
      </c>
      <c r="AE275" s="96" t="s">
        <v>48</v>
      </c>
      <c r="AF275" s="96" t="s">
        <v>87</v>
      </c>
      <c r="AG275" s="96" t="s">
        <v>55</v>
      </c>
      <c r="AH275" s="96" t="s">
        <v>68</v>
      </c>
      <c r="AI275" s="96" t="s">
        <v>69</v>
      </c>
      <c r="AJ275" s="96" t="s">
        <v>57</v>
      </c>
      <c r="AK275" s="96" t="s">
        <v>56</v>
      </c>
      <c r="AL275" s="96" t="s">
        <v>58</v>
      </c>
      <c r="AM275" s="96" t="s">
        <v>59</v>
      </c>
      <c r="AN275" s="96" t="s">
        <v>142</v>
      </c>
      <c r="AO275" s="96" t="s">
        <v>60</v>
      </c>
      <c r="AP275" s="96" t="s">
        <v>82</v>
      </c>
      <c r="AQ275" s="96" t="s">
        <v>70</v>
      </c>
      <c r="AR275" s="360" t="s">
        <v>147</v>
      </c>
      <c r="AS275" s="360"/>
      <c r="AT275" s="360"/>
    </row>
    <row r="276" spans="1:46" x14ac:dyDescent="0.25">
      <c r="A276" s="86"/>
      <c r="B276" s="86"/>
      <c r="C276" s="86"/>
      <c r="D276" s="86"/>
      <c r="E276" s="88"/>
      <c r="F276" s="88"/>
      <c r="G276" s="88"/>
      <c r="H276" s="88"/>
      <c r="I276" s="88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89"/>
      <c r="AC276" s="89"/>
      <c r="AD276" s="89"/>
      <c r="AE276" s="89"/>
      <c r="AF276" s="89"/>
      <c r="AG276" s="89"/>
      <c r="AH276" s="89"/>
      <c r="AI276" s="89"/>
      <c r="AJ276" s="89"/>
      <c r="AK276" s="89"/>
      <c r="AL276" s="89"/>
      <c r="AM276" s="89"/>
      <c r="AN276" s="89"/>
      <c r="AO276" s="89"/>
      <c r="AP276" s="89"/>
      <c r="AQ276" s="89"/>
      <c r="AR276" s="222"/>
      <c r="AS276" s="221"/>
      <c r="AT276" s="221"/>
    </row>
    <row r="277" spans="1:46" x14ac:dyDescent="0.25">
      <c r="A277" s="118" t="s">
        <v>150</v>
      </c>
      <c r="B277" s="212"/>
      <c r="C277" s="212"/>
      <c r="D277" s="212"/>
      <c r="E277" s="205">
        <v>95</v>
      </c>
      <c r="F277" s="201">
        <v>95</v>
      </c>
      <c r="G277" s="201">
        <v>95</v>
      </c>
      <c r="H277" s="201">
        <v>95</v>
      </c>
      <c r="I277" s="201">
        <v>95</v>
      </c>
      <c r="J277" s="201">
        <v>95</v>
      </c>
      <c r="K277" s="201">
        <v>95</v>
      </c>
      <c r="L277" s="201">
        <v>95</v>
      </c>
      <c r="M277" s="201">
        <v>95</v>
      </c>
      <c r="N277" s="201">
        <v>95</v>
      </c>
      <c r="O277" s="201">
        <v>95</v>
      </c>
      <c r="P277" s="201">
        <v>95</v>
      </c>
      <c r="Q277" s="201">
        <v>95</v>
      </c>
      <c r="R277" s="201">
        <v>95</v>
      </c>
      <c r="S277" s="205">
        <v>95</v>
      </c>
      <c r="T277" s="203">
        <v>95</v>
      </c>
      <c r="U277" s="203">
        <v>95</v>
      </c>
      <c r="V277" s="203">
        <v>95</v>
      </c>
      <c r="W277" s="203">
        <v>95</v>
      </c>
      <c r="X277" s="203">
        <v>95</v>
      </c>
      <c r="Y277" s="203">
        <v>95</v>
      </c>
      <c r="Z277" s="203">
        <v>95</v>
      </c>
      <c r="AA277" s="203">
        <v>95</v>
      </c>
      <c r="AB277" s="203">
        <v>95</v>
      </c>
      <c r="AC277" s="203">
        <v>95</v>
      </c>
      <c r="AD277" s="203">
        <v>95</v>
      </c>
      <c r="AE277" s="201">
        <v>95</v>
      </c>
      <c r="AF277" s="203">
        <v>95</v>
      </c>
      <c r="AG277" s="203">
        <v>95</v>
      </c>
      <c r="AH277" s="203">
        <v>95</v>
      </c>
      <c r="AI277" s="203">
        <v>95</v>
      </c>
      <c r="AJ277" s="203">
        <v>95</v>
      </c>
      <c r="AK277" s="203">
        <v>95</v>
      </c>
      <c r="AL277" s="203">
        <v>95</v>
      </c>
      <c r="AM277" s="203">
        <v>95</v>
      </c>
      <c r="AN277" s="203">
        <v>95</v>
      </c>
      <c r="AO277" s="203">
        <v>95</v>
      </c>
      <c r="AP277" s="203">
        <v>95</v>
      </c>
      <c r="AQ277" s="203">
        <v>95</v>
      </c>
      <c r="AR277" s="220">
        <f t="shared" ref="AR277:AR317" si="3">MAX(E277:Q277)</f>
        <v>95</v>
      </c>
      <c r="AS277" s="221">
        <f t="shared" ref="AS277:AS317" si="4">MAX(R277:AD277)</f>
        <v>95</v>
      </c>
      <c r="AT277" s="221">
        <f t="shared" ref="AT277:AT317" si="5">MAX(AE277:AQ277)</f>
        <v>95</v>
      </c>
    </row>
    <row r="278" spans="1:46" x14ac:dyDescent="0.25">
      <c r="A278" s="118" t="s">
        <v>151</v>
      </c>
      <c r="B278" s="212"/>
      <c r="C278" s="212"/>
      <c r="D278" s="212"/>
      <c r="E278" s="205">
        <v>95</v>
      </c>
      <c r="F278" s="201">
        <v>95</v>
      </c>
      <c r="G278" s="201">
        <v>95</v>
      </c>
      <c r="H278" s="211">
        <v>95</v>
      </c>
      <c r="I278" s="211">
        <v>95</v>
      </c>
      <c r="J278" s="211">
        <v>95</v>
      </c>
      <c r="K278" s="211">
        <v>95</v>
      </c>
      <c r="L278" s="211">
        <v>95</v>
      </c>
      <c r="M278" s="211">
        <v>95</v>
      </c>
      <c r="N278" s="211">
        <v>95</v>
      </c>
      <c r="O278" s="211">
        <v>95</v>
      </c>
      <c r="P278" s="211">
        <v>95</v>
      </c>
      <c r="Q278" s="211">
        <v>95</v>
      </c>
      <c r="R278" s="201">
        <v>95</v>
      </c>
      <c r="S278" s="205">
        <v>95</v>
      </c>
      <c r="T278" s="203">
        <v>95</v>
      </c>
      <c r="U278" s="203">
        <v>95</v>
      </c>
      <c r="V278" s="203">
        <v>95</v>
      </c>
      <c r="W278" s="203">
        <v>95</v>
      </c>
      <c r="X278" s="203">
        <v>95</v>
      </c>
      <c r="Y278" s="203">
        <v>95</v>
      </c>
      <c r="Z278" s="203">
        <v>95</v>
      </c>
      <c r="AA278" s="203">
        <v>95</v>
      </c>
      <c r="AB278" s="203">
        <v>95</v>
      </c>
      <c r="AC278" s="203">
        <v>95</v>
      </c>
      <c r="AD278" s="203">
        <v>95</v>
      </c>
      <c r="AE278" s="201">
        <v>95</v>
      </c>
      <c r="AF278" s="203">
        <v>95</v>
      </c>
      <c r="AG278" s="203">
        <v>95</v>
      </c>
      <c r="AH278" s="203">
        <v>95</v>
      </c>
      <c r="AI278" s="203">
        <v>95</v>
      </c>
      <c r="AJ278" s="203">
        <v>95</v>
      </c>
      <c r="AK278" s="203">
        <v>95</v>
      </c>
      <c r="AL278" s="203">
        <v>95</v>
      </c>
      <c r="AM278" s="203">
        <v>95</v>
      </c>
      <c r="AN278" s="203">
        <v>95</v>
      </c>
      <c r="AO278" s="203">
        <v>95</v>
      </c>
      <c r="AP278" s="203">
        <v>95</v>
      </c>
      <c r="AQ278" s="203">
        <v>95</v>
      </c>
      <c r="AR278" s="220">
        <f t="shared" si="3"/>
        <v>95</v>
      </c>
      <c r="AS278" s="221">
        <f t="shared" si="4"/>
        <v>95</v>
      </c>
      <c r="AT278" s="221">
        <f t="shared" si="5"/>
        <v>95</v>
      </c>
    </row>
    <row r="279" spans="1:46" x14ac:dyDescent="0.25">
      <c r="A279" s="118" t="s">
        <v>152</v>
      </c>
      <c r="B279" s="204"/>
      <c r="C279" s="204"/>
      <c r="D279" s="204"/>
      <c r="E279" s="205">
        <v>95</v>
      </c>
      <c r="F279" s="201">
        <v>95</v>
      </c>
      <c r="G279" s="201">
        <v>95</v>
      </c>
      <c r="H279" s="211">
        <v>95</v>
      </c>
      <c r="I279" s="211">
        <v>95</v>
      </c>
      <c r="J279" s="211">
        <v>95</v>
      </c>
      <c r="K279" s="211">
        <v>95</v>
      </c>
      <c r="L279" s="211">
        <v>95</v>
      </c>
      <c r="M279" s="211">
        <v>95</v>
      </c>
      <c r="N279" s="211">
        <v>95</v>
      </c>
      <c r="O279" s="211">
        <v>95</v>
      </c>
      <c r="P279" s="211">
        <v>95</v>
      </c>
      <c r="Q279" s="211">
        <v>95</v>
      </c>
      <c r="R279" s="201">
        <v>95</v>
      </c>
      <c r="S279" s="205">
        <v>95</v>
      </c>
      <c r="T279" s="203">
        <v>95</v>
      </c>
      <c r="U279" s="203">
        <v>95</v>
      </c>
      <c r="V279" s="203">
        <v>95</v>
      </c>
      <c r="W279" s="203">
        <v>95</v>
      </c>
      <c r="X279" s="203">
        <v>95</v>
      </c>
      <c r="Y279" s="203">
        <v>95</v>
      </c>
      <c r="Z279" s="203">
        <v>95</v>
      </c>
      <c r="AA279" s="203">
        <v>95</v>
      </c>
      <c r="AB279" s="203">
        <v>95</v>
      </c>
      <c r="AC279" s="203">
        <v>95</v>
      </c>
      <c r="AD279" s="203">
        <v>95</v>
      </c>
      <c r="AE279" s="201">
        <v>95</v>
      </c>
      <c r="AF279" s="203" t="s">
        <v>143</v>
      </c>
      <c r="AG279" s="203">
        <v>95</v>
      </c>
      <c r="AH279" s="203">
        <v>95</v>
      </c>
      <c r="AI279" s="203">
        <v>95</v>
      </c>
      <c r="AJ279" s="203">
        <v>95</v>
      </c>
      <c r="AK279" s="203">
        <v>95</v>
      </c>
      <c r="AL279" s="203">
        <v>95</v>
      </c>
      <c r="AM279" s="203">
        <v>95</v>
      </c>
      <c r="AN279" s="203">
        <v>95</v>
      </c>
      <c r="AO279" s="203">
        <v>95</v>
      </c>
      <c r="AP279" s="203">
        <v>95</v>
      </c>
      <c r="AQ279" s="203">
        <v>95</v>
      </c>
      <c r="AR279" s="220">
        <f t="shared" si="3"/>
        <v>95</v>
      </c>
      <c r="AS279" s="221">
        <f t="shared" si="4"/>
        <v>95</v>
      </c>
      <c r="AT279" s="221">
        <f t="shared" si="5"/>
        <v>95</v>
      </c>
    </row>
    <row r="280" spans="1:46" x14ac:dyDescent="0.25">
      <c r="A280" s="118" t="s">
        <v>185</v>
      </c>
      <c r="B280" s="204"/>
      <c r="C280" s="204"/>
      <c r="D280" s="204"/>
      <c r="E280" s="205">
        <v>95</v>
      </c>
      <c r="F280" s="201">
        <v>95</v>
      </c>
      <c r="G280" s="201">
        <v>95</v>
      </c>
      <c r="H280" s="203">
        <v>95</v>
      </c>
      <c r="I280" s="203">
        <v>95</v>
      </c>
      <c r="J280" s="203">
        <v>95</v>
      </c>
      <c r="K280" s="203">
        <v>95</v>
      </c>
      <c r="L280" s="203">
        <v>95</v>
      </c>
      <c r="M280" s="203">
        <v>95</v>
      </c>
      <c r="N280" s="203">
        <v>95</v>
      </c>
      <c r="O280" s="203">
        <v>95</v>
      </c>
      <c r="P280" s="203">
        <v>95</v>
      </c>
      <c r="Q280" s="203">
        <v>95</v>
      </c>
      <c r="R280" s="201">
        <v>95</v>
      </c>
      <c r="S280" s="205">
        <v>95</v>
      </c>
      <c r="T280" s="203">
        <v>95</v>
      </c>
      <c r="U280" s="203">
        <v>95</v>
      </c>
      <c r="V280" s="203">
        <v>95</v>
      </c>
      <c r="W280" s="203">
        <v>95</v>
      </c>
      <c r="X280" s="203">
        <v>95</v>
      </c>
      <c r="Y280" s="203">
        <v>95</v>
      </c>
      <c r="Z280" s="203">
        <v>95</v>
      </c>
      <c r="AA280" s="203">
        <v>95</v>
      </c>
      <c r="AB280" s="203">
        <v>95</v>
      </c>
      <c r="AC280" s="203">
        <v>95</v>
      </c>
      <c r="AD280" s="203">
        <v>95</v>
      </c>
      <c r="AE280" s="201">
        <v>95</v>
      </c>
      <c r="AF280" s="203" t="s">
        <v>143</v>
      </c>
      <c r="AG280" s="203">
        <v>95</v>
      </c>
      <c r="AH280" s="203">
        <v>95</v>
      </c>
      <c r="AI280" s="203">
        <v>95</v>
      </c>
      <c r="AJ280" s="203">
        <v>95</v>
      </c>
      <c r="AK280" s="203">
        <v>95</v>
      </c>
      <c r="AL280" s="203">
        <v>95</v>
      </c>
      <c r="AM280" s="203">
        <v>95</v>
      </c>
      <c r="AN280" s="203">
        <v>95</v>
      </c>
      <c r="AO280" s="203">
        <v>95</v>
      </c>
      <c r="AP280" s="203">
        <v>95</v>
      </c>
      <c r="AQ280" s="203">
        <v>95</v>
      </c>
      <c r="AR280" s="220">
        <f t="shared" si="3"/>
        <v>95</v>
      </c>
      <c r="AS280" s="221">
        <f t="shared" si="4"/>
        <v>95</v>
      </c>
      <c r="AT280" s="221">
        <f t="shared" si="5"/>
        <v>95</v>
      </c>
    </row>
    <row r="281" spans="1:46" x14ac:dyDescent="0.25">
      <c r="A281" s="118" t="s">
        <v>153</v>
      </c>
      <c r="B281" s="204"/>
      <c r="C281" s="204"/>
      <c r="D281" s="204"/>
      <c r="E281" s="205">
        <v>95</v>
      </c>
      <c r="F281" s="201">
        <v>95</v>
      </c>
      <c r="G281" s="201">
        <v>95</v>
      </c>
      <c r="H281" s="203">
        <v>95</v>
      </c>
      <c r="I281" s="203">
        <v>95</v>
      </c>
      <c r="J281" s="203">
        <v>95</v>
      </c>
      <c r="K281" s="203">
        <v>95</v>
      </c>
      <c r="L281" s="203">
        <v>95</v>
      </c>
      <c r="M281" s="203">
        <v>95</v>
      </c>
      <c r="N281" s="203">
        <v>95</v>
      </c>
      <c r="O281" s="203">
        <v>95</v>
      </c>
      <c r="P281" s="203">
        <v>95</v>
      </c>
      <c r="Q281" s="203">
        <v>95</v>
      </c>
      <c r="R281" s="201">
        <v>95</v>
      </c>
      <c r="S281" s="205">
        <v>95</v>
      </c>
      <c r="T281" s="203">
        <v>95</v>
      </c>
      <c r="U281" s="203">
        <v>95</v>
      </c>
      <c r="V281" s="203">
        <v>95</v>
      </c>
      <c r="W281" s="203">
        <v>95</v>
      </c>
      <c r="X281" s="203">
        <v>95</v>
      </c>
      <c r="Y281" s="203">
        <v>95</v>
      </c>
      <c r="Z281" s="203">
        <v>95</v>
      </c>
      <c r="AA281" s="203">
        <v>95</v>
      </c>
      <c r="AB281" s="203">
        <v>95</v>
      </c>
      <c r="AC281" s="203">
        <v>95</v>
      </c>
      <c r="AD281" s="203">
        <v>95</v>
      </c>
      <c r="AE281" s="201">
        <v>95</v>
      </c>
      <c r="AF281" s="203" t="s">
        <v>143</v>
      </c>
      <c r="AG281" s="203">
        <v>95</v>
      </c>
      <c r="AH281" s="203">
        <v>95</v>
      </c>
      <c r="AI281" s="203">
        <v>95</v>
      </c>
      <c r="AJ281" s="203">
        <v>95</v>
      </c>
      <c r="AK281" s="203">
        <v>95</v>
      </c>
      <c r="AL281" s="203">
        <v>95</v>
      </c>
      <c r="AM281" s="203">
        <v>95</v>
      </c>
      <c r="AN281" s="203">
        <v>95</v>
      </c>
      <c r="AO281" s="203">
        <v>95</v>
      </c>
      <c r="AP281" s="203">
        <v>95</v>
      </c>
      <c r="AQ281" s="203">
        <v>95</v>
      </c>
      <c r="AR281" s="220">
        <f t="shared" si="3"/>
        <v>95</v>
      </c>
      <c r="AS281" s="221">
        <f t="shared" si="4"/>
        <v>95</v>
      </c>
      <c r="AT281" s="221">
        <f t="shared" si="5"/>
        <v>95</v>
      </c>
    </row>
    <row r="282" spans="1:46" x14ac:dyDescent="0.25">
      <c r="A282" s="118" t="s">
        <v>154</v>
      </c>
      <c r="B282" s="212"/>
      <c r="C282" s="212"/>
      <c r="D282" s="212"/>
      <c r="E282" s="205">
        <v>95</v>
      </c>
      <c r="F282" s="201">
        <v>95</v>
      </c>
      <c r="G282" s="201">
        <v>95</v>
      </c>
      <c r="H282" s="203">
        <v>95</v>
      </c>
      <c r="I282" s="203">
        <v>95</v>
      </c>
      <c r="J282" s="203">
        <v>95</v>
      </c>
      <c r="K282" s="203">
        <v>95</v>
      </c>
      <c r="L282" s="203">
        <v>95</v>
      </c>
      <c r="M282" s="203">
        <v>95</v>
      </c>
      <c r="N282" s="203">
        <v>95</v>
      </c>
      <c r="O282" s="203">
        <v>95</v>
      </c>
      <c r="P282" s="203">
        <v>95</v>
      </c>
      <c r="Q282" s="203">
        <v>95</v>
      </c>
      <c r="R282" s="201">
        <v>95</v>
      </c>
      <c r="S282" s="205">
        <v>95</v>
      </c>
      <c r="T282" s="203">
        <v>95</v>
      </c>
      <c r="U282" s="203">
        <v>95</v>
      </c>
      <c r="V282" s="203">
        <v>95</v>
      </c>
      <c r="W282" s="203">
        <v>95</v>
      </c>
      <c r="X282" s="203">
        <v>95</v>
      </c>
      <c r="Y282" s="203">
        <v>95</v>
      </c>
      <c r="Z282" s="203">
        <v>95</v>
      </c>
      <c r="AA282" s="203">
        <v>95</v>
      </c>
      <c r="AB282" s="203">
        <v>95</v>
      </c>
      <c r="AC282" s="203">
        <v>95</v>
      </c>
      <c r="AD282" s="203">
        <v>95</v>
      </c>
      <c r="AE282" s="201">
        <v>95</v>
      </c>
      <c r="AF282" s="203">
        <v>95</v>
      </c>
      <c r="AG282" s="203">
        <v>95</v>
      </c>
      <c r="AH282" s="203">
        <v>95</v>
      </c>
      <c r="AI282" s="203">
        <v>95</v>
      </c>
      <c r="AJ282" s="203">
        <v>95</v>
      </c>
      <c r="AK282" s="203">
        <v>95</v>
      </c>
      <c r="AL282" s="203">
        <v>95</v>
      </c>
      <c r="AM282" s="203">
        <v>95</v>
      </c>
      <c r="AN282" s="203">
        <v>95</v>
      </c>
      <c r="AO282" s="203">
        <v>95</v>
      </c>
      <c r="AP282" s="203">
        <v>95</v>
      </c>
      <c r="AQ282" s="203">
        <v>95</v>
      </c>
      <c r="AR282" s="220">
        <f t="shared" si="3"/>
        <v>95</v>
      </c>
      <c r="AS282" s="221">
        <f t="shared" si="4"/>
        <v>95</v>
      </c>
      <c r="AT282" s="221">
        <f t="shared" si="5"/>
        <v>95</v>
      </c>
    </row>
    <row r="283" spans="1:46" x14ac:dyDescent="0.25">
      <c r="A283" s="118" t="s">
        <v>155</v>
      </c>
      <c r="B283" s="212"/>
      <c r="C283" s="212"/>
      <c r="D283" s="212"/>
      <c r="E283" s="205">
        <v>95</v>
      </c>
      <c r="F283" s="201" t="s">
        <v>143</v>
      </c>
      <c r="G283" s="201">
        <v>95</v>
      </c>
      <c r="H283" s="203">
        <v>95</v>
      </c>
      <c r="I283" s="203">
        <v>95</v>
      </c>
      <c r="J283" s="203">
        <v>95</v>
      </c>
      <c r="K283" s="203">
        <v>95</v>
      </c>
      <c r="L283" s="203">
        <v>95</v>
      </c>
      <c r="M283" s="203">
        <v>95</v>
      </c>
      <c r="N283" s="203">
        <v>95</v>
      </c>
      <c r="O283" s="203">
        <v>95</v>
      </c>
      <c r="P283" s="203">
        <v>95</v>
      </c>
      <c r="Q283" s="203">
        <v>95</v>
      </c>
      <c r="R283" s="201" t="s">
        <v>143</v>
      </c>
      <c r="S283" s="205">
        <v>95</v>
      </c>
      <c r="T283" s="203">
        <v>95</v>
      </c>
      <c r="U283" s="203">
        <v>95</v>
      </c>
      <c r="V283" s="203">
        <v>95</v>
      </c>
      <c r="W283" s="203">
        <v>95</v>
      </c>
      <c r="X283" s="203">
        <v>95</v>
      </c>
      <c r="Y283" s="203">
        <v>95</v>
      </c>
      <c r="Z283" s="203">
        <v>95</v>
      </c>
      <c r="AA283" s="203">
        <v>95</v>
      </c>
      <c r="AB283" s="203">
        <v>95</v>
      </c>
      <c r="AC283" s="203">
        <v>95</v>
      </c>
      <c r="AD283" s="203">
        <v>95</v>
      </c>
      <c r="AE283" s="201">
        <v>95</v>
      </c>
      <c r="AF283" s="203" t="s">
        <v>143</v>
      </c>
      <c r="AG283" s="203">
        <v>95</v>
      </c>
      <c r="AH283" s="203">
        <v>95</v>
      </c>
      <c r="AI283" s="203">
        <v>95</v>
      </c>
      <c r="AJ283" s="203">
        <v>95</v>
      </c>
      <c r="AK283" s="203">
        <v>95</v>
      </c>
      <c r="AL283" s="203">
        <v>95</v>
      </c>
      <c r="AM283" s="203">
        <v>95</v>
      </c>
      <c r="AN283" s="203">
        <v>95</v>
      </c>
      <c r="AO283" s="203">
        <v>95</v>
      </c>
      <c r="AP283" s="203">
        <v>95</v>
      </c>
      <c r="AQ283" s="203">
        <v>95</v>
      </c>
      <c r="AR283" s="220">
        <f t="shared" si="3"/>
        <v>95</v>
      </c>
      <c r="AS283" s="221">
        <f t="shared" si="4"/>
        <v>95</v>
      </c>
      <c r="AT283" s="221">
        <f t="shared" si="5"/>
        <v>95</v>
      </c>
    </row>
    <row r="284" spans="1:46" x14ac:dyDescent="0.25">
      <c r="A284" s="118" t="s">
        <v>156</v>
      </c>
      <c r="B284" s="212"/>
      <c r="C284" s="212"/>
      <c r="D284" s="212"/>
      <c r="E284" s="205">
        <v>95</v>
      </c>
      <c r="F284" s="201">
        <v>95</v>
      </c>
      <c r="G284" s="201">
        <v>95</v>
      </c>
      <c r="H284" s="203">
        <v>95</v>
      </c>
      <c r="I284" s="203">
        <v>95</v>
      </c>
      <c r="J284" s="203">
        <v>95</v>
      </c>
      <c r="K284" s="203">
        <v>95</v>
      </c>
      <c r="L284" s="203">
        <v>95</v>
      </c>
      <c r="M284" s="203">
        <v>95</v>
      </c>
      <c r="N284" s="203">
        <v>95</v>
      </c>
      <c r="O284" s="203">
        <v>95</v>
      </c>
      <c r="P284" s="203">
        <v>95</v>
      </c>
      <c r="Q284" s="203">
        <v>95</v>
      </c>
      <c r="R284" s="201" t="s">
        <v>143</v>
      </c>
      <c r="S284" s="205" t="s">
        <v>143</v>
      </c>
      <c r="T284" s="203" t="s">
        <v>143</v>
      </c>
      <c r="U284" s="203" t="s">
        <v>143</v>
      </c>
      <c r="V284" s="203" t="s">
        <v>143</v>
      </c>
      <c r="W284" s="203" t="s">
        <v>143</v>
      </c>
      <c r="X284" s="203" t="s">
        <v>143</v>
      </c>
      <c r="Y284" s="203" t="s">
        <v>143</v>
      </c>
      <c r="Z284" s="203" t="s">
        <v>143</v>
      </c>
      <c r="AA284" s="203" t="s">
        <v>143</v>
      </c>
      <c r="AB284" s="203" t="s">
        <v>143</v>
      </c>
      <c r="AC284" s="203" t="s">
        <v>143</v>
      </c>
      <c r="AD284" s="203" t="s">
        <v>143</v>
      </c>
      <c r="AE284" s="201" t="s">
        <v>143</v>
      </c>
      <c r="AF284" s="203" t="s">
        <v>143</v>
      </c>
      <c r="AG284" s="203" t="s">
        <v>143</v>
      </c>
      <c r="AH284" s="203" t="s">
        <v>143</v>
      </c>
      <c r="AI284" s="203" t="s">
        <v>143</v>
      </c>
      <c r="AJ284" s="203" t="s">
        <v>143</v>
      </c>
      <c r="AK284" s="203" t="s">
        <v>143</v>
      </c>
      <c r="AL284" s="203" t="s">
        <v>143</v>
      </c>
      <c r="AM284" s="203" t="s">
        <v>143</v>
      </c>
      <c r="AN284" s="203" t="s">
        <v>143</v>
      </c>
      <c r="AO284" s="203" t="s">
        <v>143</v>
      </c>
      <c r="AP284" s="203" t="s">
        <v>143</v>
      </c>
      <c r="AQ284" s="203" t="s">
        <v>143</v>
      </c>
      <c r="AR284" s="220">
        <f t="shared" si="3"/>
        <v>95</v>
      </c>
      <c r="AS284" s="221">
        <f t="shared" si="4"/>
        <v>0</v>
      </c>
      <c r="AT284" s="221">
        <f t="shared" si="5"/>
        <v>0</v>
      </c>
    </row>
    <row r="285" spans="1:46" x14ac:dyDescent="0.25">
      <c r="A285" s="118" t="s">
        <v>183</v>
      </c>
      <c r="B285" s="212"/>
      <c r="C285" s="212"/>
      <c r="D285" s="212"/>
      <c r="E285" s="205">
        <v>95</v>
      </c>
      <c r="F285" s="201">
        <v>95</v>
      </c>
      <c r="G285" s="201">
        <v>95</v>
      </c>
      <c r="H285" s="203">
        <v>95</v>
      </c>
      <c r="I285" s="203">
        <v>95</v>
      </c>
      <c r="J285" s="203">
        <v>95</v>
      </c>
      <c r="K285" s="203">
        <v>95</v>
      </c>
      <c r="L285" s="203">
        <v>95</v>
      </c>
      <c r="M285" s="203">
        <v>95</v>
      </c>
      <c r="N285" s="203">
        <v>95</v>
      </c>
      <c r="O285" s="203">
        <v>95</v>
      </c>
      <c r="P285" s="203">
        <v>95</v>
      </c>
      <c r="Q285" s="203">
        <v>95</v>
      </c>
      <c r="R285" s="201">
        <v>95</v>
      </c>
      <c r="S285" s="205">
        <v>95</v>
      </c>
      <c r="T285" s="203">
        <v>95</v>
      </c>
      <c r="U285" s="203">
        <v>95</v>
      </c>
      <c r="V285" s="203">
        <v>95</v>
      </c>
      <c r="W285" s="203">
        <v>95</v>
      </c>
      <c r="X285" s="203">
        <v>95</v>
      </c>
      <c r="Y285" s="203">
        <v>95</v>
      </c>
      <c r="Z285" s="203">
        <v>95</v>
      </c>
      <c r="AA285" s="203">
        <v>95</v>
      </c>
      <c r="AB285" s="203">
        <v>95</v>
      </c>
      <c r="AC285" s="203">
        <v>95</v>
      </c>
      <c r="AD285" s="203">
        <v>95</v>
      </c>
      <c r="AE285" s="201">
        <v>95</v>
      </c>
      <c r="AF285" s="203">
        <v>95</v>
      </c>
      <c r="AG285" s="203">
        <v>95</v>
      </c>
      <c r="AH285" s="203">
        <v>95</v>
      </c>
      <c r="AI285" s="203">
        <v>95</v>
      </c>
      <c r="AJ285" s="203">
        <v>95</v>
      </c>
      <c r="AK285" s="203">
        <v>95</v>
      </c>
      <c r="AL285" s="203">
        <v>95</v>
      </c>
      <c r="AM285" s="203">
        <v>95</v>
      </c>
      <c r="AN285" s="203">
        <v>95</v>
      </c>
      <c r="AO285" s="203">
        <v>95</v>
      </c>
      <c r="AP285" s="203">
        <v>95</v>
      </c>
      <c r="AQ285" s="203">
        <v>95</v>
      </c>
      <c r="AR285" s="220">
        <f t="shared" si="3"/>
        <v>95</v>
      </c>
      <c r="AS285" s="221">
        <f t="shared" si="4"/>
        <v>95</v>
      </c>
      <c r="AT285" s="221">
        <f t="shared" si="5"/>
        <v>95</v>
      </c>
    </row>
    <row r="286" spans="1:46" x14ac:dyDescent="0.25">
      <c r="A286" s="118" t="s">
        <v>73</v>
      </c>
      <c r="B286" s="212"/>
      <c r="C286" s="212"/>
      <c r="D286" s="212"/>
      <c r="E286" s="205">
        <v>95</v>
      </c>
      <c r="F286" s="201">
        <v>95</v>
      </c>
      <c r="G286" s="201">
        <v>95</v>
      </c>
      <c r="H286" s="203">
        <v>95</v>
      </c>
      <c r="I286" s="203">
        <v>95</v>
      </c>
      <c r="J286" s="203">
        <v>95</v>
      </c>
      <c r="K286" s="203">
        <v>95</v>
      </c>
      <c r="L286" s="203">
        <v>95</v>
      </c>
      <c r="M286" s="203">
        <v>95</v>
      </c>
      <c r="N286" s="203">
        <v>95</v>
      </c>
      <c r="O286" s="203">
        <v>95</v>
      </c>
      <c r="P286" s="203">
        <v>95</v>
      </c>
      <c r="Q286" s="203">
        <v>95</v>
      </c>
      <c r="R286" s="201">
        <v>95</v>
      </c>
      <c r="S286" s="205">
        <v>95</v>
      </c>
      <c r="T286" s="203">
        <v>95</v>
      </c>
      <c r="U286" s="203">
        <v>95</v>
      </c>
      <c r="V286" s="203">
        <v>95</v>
      </c>
      <c r="W286" s="203">
        <v>95</v>
      </c>
      <c r="X286" s="203">
        <v>95</v>
      </c>
      <c r="Y286" s="203">
        <v>95</v>
      </c>
      <c r="Z286" s="203">
        <v>95</v>
      </c>
      <c r="AA286" s="203">
        <v>95</v>
      </c>
      <c r="AB286" s="203">
        <v>95</v>
      </c>
      <c r="AC286" s="203">
        <v>95</v>
      </c>
      <c r="AD286" s="203">
        <v>95</v>
      </c>
      <c r="AE286" s="201">
        <v>95</v>
      </c>
      <c r="AF286" s="203">
        <v>95</v>
      </c>
      <c r="AG286" s="203">
        <v>95</v>
      </c>
      <c r="AH286" s="203">
        <v>95</v>
      </c>
      <c r="AI286" s="203">
        <v>95</v>
      </c>
      <c r="AJ286" s="203">
        <v>95</v>
      </c>
      <c r="AK286" s="203">
        <v>95</v>
      </c>
      <c r="AL286" s="203">
        <v>95</v>
      </c>
      <c r="AM286" s="203">
        <v>95</v>
      </c>
      <c r="AN286" s="203">
        <v>95</v>
      </c>
      <c r="AO286" s="203">
        <v>95</v>
      </c>
      <c r="AP286" s="203">
        <v>95</v>
      </c>
      <c r="AQ286" s="203">
        <v>95</v>
      </c>
      <c r="AR286" s="220">
        <f t="shared" si="3"/>
        <v>95</v>
      </c>
      <c r="AS286" s="221">
        <f t="shared" si="4"/>
        <v>95</v>
      </c>
      <c r="AT286" s="221">
        <f t="shared" si="5"/>
        <v>95</v>
      </c>
    </row>
    <row r="287" spans="1:46" x14ac:dyDescent="0.25">
      <c r="A287" s="118" t="s">
        <v>157</v>
      </c>
      <c r="B287" s="212"/>
      <c r="C287" s="212"/>
      <c r="D287" s="212"/>
      <c r="E287" s="205">
        <v>95</v>
      </c>
      <c r="F287" s="201">
        <v>95</v>
      </c>
      <c r="G287" s="201">
        <v>95</v>
      </c>
      <c r="H287" s="203">
        <v>95</v>
      </c>
      <c r="I287" s="203">
        <v>95</v>
      </c>
      <c r="J287" s="203">
        <v>95</v>
      </c>
      <c r="K287" s="203">
        <v>95</v>
      </c>
      <c r="L287" s="203">
        <v>95</v>
      </c>
      <c r="M287" s="203">
        <v>95</v>
      </c>
      <c r="N287" s="203">
        <v>95</v>
      </c>
      <c r="O287" s="203">
        <v>95</v>
      </c>
      <c r="P287" s="203">
        <v>95</v>
      </c>
      <c r="Q287" s="203">
        <v>95</v>
      </c>
      <c r="R287" s="201">
        <v>95</v>
      </c>
      <c r="S287" s="205">
        <v>95</v>
      </c>
      <c r="T287" s="203">
        <v>95</v>
      </c>
      <c r="U287" s="203">
        <v>95</v>
      </c>
      <c r="V287" s="203">
        <v>95</v>
      </c>
      <c r="W287" s="203">
        <v>95</v>
      </c>
      <c r="X287" s="203">
        <v>95</v>
      </c>
      <c r="Y287" s="203">
        <v>95</v>
      </c>
      <c r="Z287" s="203">
        <v>95</v>
      </c>
      <c r="AA287" s="203">
        <v>95</v>
      </c>
      <c r="AB287" s="203">
        <v>95</v>
      </c>
      <c r="AC287" s="203">
        <v>95</v>
      </c>
      <c r="AD287" s="203">
        <v>95</v>
      </c>
      <c r="AE287" s="201">
        <v>95</v>
      </c>
      <c r="AF287" s="203">
        <v>95</v>
      </c>
      <c r="AG287" s="203">
        <v>95</v>
      </c>
      <c r="AH287" s="203">
        <v>95</v>
      </c>
      <c r="AI287" s="203">
        <v>95</v>
      </c>
      <c r="AJ287" s="203">
        <v>95</v>
      </c>
      <c r="AK287" s="203">
        <v>95</v>
      </c>
      <c r="AL287" s="203">
        <v>95</v>
      </c>
      <c r="AM287" s="203">
        <v>95</v>
      </c>
      <c r="AN287" s="203">
        <v>95</v>
      </c>
      <c r="AO287" s="203">
        <v>95</v>
      </c>
      <c r="AP287" s="203">
        <v>95</v>
      </c>
      <c r="AQ287" s="203">
        <v>95</v>
      </c>
      <c r="AR287" s="220">
        <f t="shared" si="3"/>
        <v>95</v>
      </c>
      <c r="AS287" s="221">
        <f t="shared" si="4"/>
        <v>95</v>
      </c>
      <c r="AT287" s="221">
        <f t="shared" si="5"/>
        <v>95</v>
      </c>
    </row>
    <row r="288" spans="1:46" x14ac:dyDescent="0.25">
      <c r="A288" s="118" t="s">
        <v>74</v>
      </c>
      <c r="B288" s="212"/>
      <c r="C288" s="212"/>
      <c r="D288" s="212"/>
      <c r="E288" s="205">
        <v>95</v>
      </c>
      <c r="F288" s="201">
        <v>95</v>
      </c>
      <c r="G288" s="201">
        <v>95</v>
      </c>
      <c r="H288" s="203">
        <v>95</v>
      </c>
      <c r="I288" s="203">
        <v>95</v>
      </c>
      <c r="J288" s="203">
        <v>95</v>
      </c>
      <c r="K288" s="203">
        <v>95</v>
      </c>
      <c r="L288" s="203">
        <v>95</v>
      </c>
      <c r="M288" s="203">
        <v>95</v>
      </c>
      <c r="N288" s="203">
        <v>95</v>
      </c>
      <c r="O288" s="203">
        <v>95</v>
      </c>
      <c r="P288" s="203">
        <v>95</v>
      </c>
      <c r="Q288" s="203">
        <v>95</v>
      </c>
      <c r="R288" s="201">
        <v>95</v>
      </c>
      <c r="S288" s="205">
        <v>95</v>
      </c>
      <c r="T288" s="203">
        <v>95</v>
      </c>
      <c r="U288" s="203">
        <v>95</v>
      </c>
      <c r="V288" s="203">
        <v>95</v>
      </c>
      <c r="W288" s="203">
        <v>95</v>
      </c>
      <c r="X288" s="203">
        <v>95</v>
      </c>
      <c r="Y288" s="203">
        <v>95</v>
      </c>
      <c r="Z288" s="203">
        <v>95</v>
      </c>
      <c r="AA288" s="203">
        <v>95</v>
      </c>
      <c r="AB288" s="203">
        <v>95</v>
      </c>
      <c r="AC288" s="203">
        <v>95</v>
      </c>
      <c r="AD288" s="203">
        <v>95</v>
      </c>
      <c r="AE288" s="201">
        <v>95</v>
      </c>
      <c r="AF288" s="203" t="s">
        <v>143</v>
      </c>
      <c r="AG288" s="203">
        <v>95</v>
      </c>
      <c r="AH288" s="203">
        <v>95</v>
      </c>
      <c r="AI288" s="203">
        <v>95</v>
      </c>
      <c r="AJ288" s="203">
        <v>95</v>
      </c>
      <c r="AK288" s="203">
        <v>95</v>
      </c>
      <c r="AL288" s="203">
        <v>95</v>
      </c>
      <c r="AM288" s="203">
        <v>95</v>
      </c>
      <c r="AN288" s="203">
        <v>95</v>
      </c>
      <c r="AO288" s="203">
        <v>95</v>
      </c>
      <c r="AP288" s="203">
        <v>95</v>
      </c>
      <c r="AQ288" s="203">
        <v>95</v>
      </c>
      <c r="AR288" s="220">
        <f t="shared" si="3"/>
        <v>95</v>
      </c>
      <c r="AS288" s="221">
        <f t="shared" si="4"/>
        <v>95</v>
      </c>
      <c r="AT288" s="221">
        <f t="shared" si="5"/>
        <v>95</v>
      </c>
    </row>
    <row r="289" spans="1:46" x14ac:dyDescent="0.25">
      <c r="A289" s="118" t="s">
        <v>158</v>
      </c>
      <c r="B289" s="212"/>
      <c r="C289" s="212"/>
      <c r="D289" s="212"/>
      <c r="E289" s="205">
        <v>95</v>
      </c>
      <c r="F289" s="201">
        <v>95</v>
      </c>
      <c r="G289" s="201">
        <v>95</v>
      </c>
      <c r="H289" s="203">
        <v>95</v>
      </c>
      <c r="I289" s="203">
        <v>95</v>
      </c>
      <c r="J289" s="203">
        <v>95</v>
      </c>
      <c r="K289" s="203">
        <v>95</v>
      </c>
      <c r="L289" s="203">
        <v>95</v>
      </c>
      <c r="M289" s="203">
        <v>95</v>
      </c>
      <c r="N289" s="203">
        <v>95</v>
      </c>
      <c r="O289" s="203">
        <v>95</v>
      </c>
      <c r="P289" s="203">
        <v>95</v>
      </c>
      <c r="Q289" s="203">
        <v>95</v>
      </c>
      <c r="R289" s="201" t="s">
        <v>143</v>
      </c>
      <c r="S289" s="205" t="s">
        <v>143</v>
      </c>
      <c r="T289" s="203" t="s">
        <v>143</v>
      </c>
      <c r="U289" s="203" t="s">
        <v>143</v>
      </c>
      <c r="V289" s="203" t="s">
        <v>143</v>
      </c>
      <c r="W289" s="203" t="s">
        <v>143</v>
      </c>
      <c r="X289" s="203" t="s">
        <v>143</v>
      </c>
      <c r="Y289" s="203" t="s">
        <v>143</v>
      </c>
      <c r="Z289" s="203" t="s">
        <v>143</v>
      </c>
      <c r="AA289" s="203" t="s">
        <v>143</v>
      </c>
      <c r="AB289" s="203" t="s">
        <v>143</v>
      </c>
      <c r="AC289" s="203" t="s">
        <v>143</v>
      </c>
      <c r="AD289" s="203" t="s">
        <v>143</v>
      </c>
      <c r="AE289" s="201" t="s">
        <v>143</v>
      </c>
      <c r="AF289" s="203" t="s">
        <v>143</v>
      </c>
      <c r="AG289" s="203" t="s">
        <v>143</v>
      </c>
      <c r="AH289" s="203" t="s">
        <v>143</v>
      </c>
      <c r="AI289" s="203" t="s">
        <v>143</v>
      </c>
      <c r="AJ289" s="203" t="s">
        <v>143</v>
      </c>
      <c r="AK289" s="203" t="s">
        <v>143</v>
      </c>
      <c r="AL289" s="203" t="s">
        <v>143</v>
      </c>
      <c r="AM289" s="203" t="s">
        <v>143</v>
      </c>
      <c r="AN289" s="203" t="s">
        <v>143</v>
      </c>
      <c r="AO289" s="203" t="s">
        <v>143</v>
      </c>
      <c r="AP289" s="203" t="s">
        <v>143</v>
      </c>
      <c r="AQ289" s="203" t="s">
        <v>143</v>
      </c>
      <c r="AR289" s="220">
        <f t="shared" si="3"/>
        <v>95</v>
      </c>
      <c r="AS289" s="221">
        <f t="shared" si="4"/>
        <v>0</v>
      </c>
      <c r="AT289" s="221">
        <f t="shared" si="5"/>
        <v>0</v>
      </c>
    </row>
    <row r="290" spans="1:46" x14ac:dyDescent="0.25">
      <c r="A290" s="118" t="s">
        <v>125</v>
      </c>
      <c r="B290" s="212"/>
      <c r="C290" s="212"/>
      <c r="D290" s="212"/>
      <c r="E290" s="205">
        <v>95</v>
      </c>
      <c r="F290" s="201">
        <v>95</v>
      </c>
      <c r="G290" s="201">
        <v>95</v>
      </c>
      <c r="H290" s="203">
        <v>95</v>
      </c>
      <c r="I290" s="203">
        <v>95</v>
      </c>
      <c r="J290" s="203">
        <v>95</v>
      </c>
      <c r="K290" s="203">
        <v>95</v>
      </c>
      <c r="L290" s="203">
        <v>95</v>
      </c>
      <c r="M290" s="203">
        <v>95</v>
      </c>
      <c r="N290" s="203">
        <v>95</v>
      </c>
      <c r="O290" s="203">
        <v>95</v>
      </c>
      <c r="P290" s="203">
        <v>95</v>
      </c>
      <c r="Q290" s="203">
        <v>95</v>
      </c>
      <c r="R290" s="201" t="s">
        <v>143</v>
      </c>
      <c r="S290" s="205" t="s">
        <v>143</v>
      </c>
      <c r="T290" s="203" t="s">
        <v>143</v>
      </c>
      <c r="U290" s="203" t="s">
        <v>143</v>
      </c>
      <c r="V290" s="203" t="s">
        <v>143</v>
      </c>
      <c r="W290" s="203" t="s">
        <v>143</v>
      </c>
      <c r="X290" s="203" t="s">
        <v>143</v>
      </c>
      <c r="Y290" s="203" t="s">
        <v>143</v>
      </c>
      <c r="Z290" s="203" t="s">
        <v>143</v>
      </c>
      <c r="AA290" s="203" t="s">
        <v>143</v>
      </c>
      <c r="AB290" s="203" t="s">
        <v>143</v>
      </c>
      <c r="AC290" s="203" t="s">
        <v>143</v>
      </c>
      <c r="AD290" s="203" t="s">
        <v>143</v>
      </c>
      <c r="AE290" s="201" t="s">
        <v>143</v>
      </c>
      <c r="AF290" s="203" t="s">
        <v>143</v>
      </c>
      <c r="AG290" s="203" t="s">
        <v>143</v>
      </c>
      <c r="AH290" s="203" t="s">
        <v>143</v>
      </c>
      <c r="AI290" s="203" t="s">
        <v>143</v>
      </c>
      <c r="AJ290" s="203" t="s">
        <v>143</v>
      </c>
      <c r="AK290" s="203" t="s">
        <v>143</v>
      </c>
      <c r="AL290" s="203" t="s">
        <v>143</v>
      </c>
      <c r="AM290" s="203" t="s">
        <v>143</v>
      </c>
      <c r="AN290" s="203" t="s">
        <v>143</v>
      </c>
      <c r="AO290" s="203" t="s">
        <v>143</v>
      </c>
      <c r="AP290" s="203" t="s">
        <v>143</v>
      </c>
      <c r="AQ290" s="203" t="s">
        <v>143</v>
      </c>
      <c r="AR290" s="220">
        <f t="shared" si="3"/>
        <v>95</v>
      </c>
      <c r="AS290" s="221">
        <f t="shared" si="4"/>
        <v>0</v>
      </c>
      <c r="AT290" s="221">
        <f t="shared" si="5"/>
        <v>0</v>
      </c>
    </row>
    <row r="291" spans="1:46" x14ac:dyDescent="0.25">
      <c r="A291" s="118" t="s">
        <v>190</v>
      </c>
      <c r="B291" s="212"/>
      <c r="C291" s="212"/>
      <c r="D291" s="212"/>
      <c r="E291" s="205">
        <v>95</v>
      </c>
      <c r="F291" s="201">
        <v>95</v>
      </c>
      <c r="G291" s="201">
        <v>95</v>
      </c>
      <c r="H291" s="203">
        <v>95</v>
      </c>
      <c r="I291" s="203">
        <v>95</v>
      </c>
      <c r="J291" s="203">
        <v>95</v>
      </c>
      <c r="K291" s="203">
        <v>95</v>
      </c>
      <c r="L291" s="203">
        <v>95</v>
      </c>
      <c r="M291" s="203">
        <v>95</v>
      </c>
      <c r="N291" s="203">
        <v>95</v>
      </c>
      <c r="O291" s="203">
        <v>95</v>
      </c>
      <c r="P291" s="203">
        <v>95</v>
      </c>
      <c r="Q291" s="203">
        <v>95</v>
      </c>
      <c r="R291" s="201">
        <v>95</v>
      </c>
      <c r="S291" s="205">
        <v>95</v>
      </c>
      <c r="T291" s="203">
        <v>95</v>
      </c>
      <c r="U291" s="203">
        <v>95</v>
      </c>
      <c r="V291" s="203">
        <v>95</v>
      </c>
      <c r="W291" s="203">
        <v>95</v>
      </c>
      <c r="X291" s="203">
        <v>95</v>
      </c>
      <c r="Y291" s="203">
        <v>95</v>
      </c>
      <c r="Z291" s="203">
        <v>95</v>
      </c>
      <c r="AA291" s="203">
        <v>95</v>
      </c>
      <c r="AB291" s="203">
        <v>95</v>
      </c>
      <c r="AC291" s="203">
        <v>95</v>
      </c>
      <c r="AD291" s="203">
        <v>95</v>
      </c>
      <c r="AE291" s="201">
        <v>95</v>
      </c>
      <c r="AF291" s="203">
        <v>95</v>
      </c>
      <c r="AG291" s="203" t="s">
        <v>143</v>
      </c>
      <c r="AH291" s="203">
        <v>95</v>
      </c>
      <c r="AI291" s="203">
        <v>95</v>
      </c>
      <c r="AJ291" s="203">
        <v>95</v>
      </c>
      <c r="AK291" s="203">
        <v>95</v>
      </c>
      <c r="AL291" s="203">
        <v>95</v>
      </c>
      <c r="AM291" s="203">
        <v>95</v>
      </c>
      <c r="AN291" s="203">
        <v>95</v>
      </c>
      <c r="AO291" s="203">
        <v>95</v>
      </c>
      <c r="AP291" s="203">
        <v>95</v>
      </c>
      <c r="AQ291" s="203">
        <v>95</v>
      </c>
      <c r="AR291" s="220">
        <f t="shared" si="3"/>
        <v>95</v>
      </c>
      <c r="AS291" s="221">
        <f t="shared" si="4"/>
        <v>95</v>
      </c>
      <c r="AT291" s="221">
        <f t="shared" si="5"/>
        <v>95</v>
      </c>
    </row>
    <row r="292" spans="1:46" x14ac:dyDescent="0.25">
      <c r="A292" s="118" t="s">
        <v>159</v>
      </c>
      <c r="B292" s="212"/>
      <c r="C292" s="212"/>
      <c r="D292" s="212"/>
      <c r="E292" s="205">
        <v>95</v>
      </c>
      <c r="F292" s="201" t="s">
        <v>143</v>
      </c>
      <c r="G292" s="201">
        <v>95</v>
      </c>
      <c r="H292" s="203">
        <v>95</v>
      </c>
      <c r="I292" s="203">
        <v>95</v>
      </c>
      <c r="J292" s="203">
        <v>95</v>
      </c>
      <c r="K292" s="203">
        <v>95</v>
      </c>
      <c r="L292" s="203">
        <v>95</v>
      </c>
      <c r="M292" s="203">
        <v>95</v>
      </c>
      <c r="N292" s="203">
        <v>95</v>
      </c>
      <c r="O292" s="203">
        <v>95</v>
      </c>
      <c r="P292" s="203">
        <v>95</v>
      </c>
      <c r="Q292" s="203">
        <v>95</v>
      </c>
      <c r="R292" s="201" t="s">
        <v>143</v>
      </c>
      <c r="S292" s="205" t="s">
        <v>143</v>
      </c>
      <c r="T292" s="203" t="s">
        <v>143</v>
      </c>
      <c r="U292" s="203" t="s">
        <v>143</v>
      </c>
      <c r="V292" s="203" t="s">
        <v>143</v>
      </c>
      <c r="W292" s="203" t="s">
        <v>143</v>
      </c>
      <c r="X292" s="203" t="s">
        <v>143</v>
      </c>
      <c r="Y292" s="203" t="s">
        <v>143</v>
      </c>
      <c r="Z292" s="203" t="s">
        <v>143</v>
      </c>
      <c r="AA292" s="203" t="s">
        <v>143</v>
      </c>
      <c r="AB292" s="203" t="s">
        <v>143</v>
      </c>
      <c r="AC292" s="203" t="s">
        <v>143</v>
      </c>
      <c r="AD292" s="203" t="s">
        <v>143</v>
      </c>
      <c r="AE292" s="201" t="s">
        <v>143</v>
      </c>
      <c r="AF292" s="203" t="s">
        <v>143</v>
      </c>
      <c r="AG292" s="203" t="s">
        <v>143</v>
      </c>
      <c r="AH292" s="203" t="s">
        <v>143</v>
      </c>
      <c r="AI292" s="203" t="s">
        <v>143</v>
      </c>
      <c r="AJ292" s="203" t="s">
        <v>143</v>
      </c>
      <c r="AK292" s="203" t="s">
        <v>143</v>
      </c>
      <c r="AL292" s="203" t="s">
        <v>143</v>
      </c>
      <c r="AM292" s="203" t="s">
        <v>143</v>
      </c>
      <c r="AN292" s="203" t="s">
        <v>143</v>
      </c>
      <c r="AO292" s="203" t="s">
        <v>143</v>
      </c>
      <c r="AP292" s="203" t="s">
        <v>143</v>
      </c>
      <c r="AQ292" s="203" t="s">
        <v>143</v>
      </c>
      <c r="AR292" s="220">
        <f t="shared" si="3"/>
        <v>95</v>
      </c>
      <c r="AS292" s="221">
        <f t="shared" si="4"/>
        <v>0</v>
      </c>
      <c r="AT292" s="221">
        <f t="shared" si="5"/>
        <v>0</v>
      </c>
    </row>
    <row r="293" spans="1:46" x14ac:dyDescent="0.25">
      <c r="A293" s="118" t="s">
        <v>186</v>
      </c>
      <c r="B293" s="212"/>
      <c r="C293" s="212"/>
      <c r="D293" s="212"/>
      <c r="E293" s="205">
        <v>95</v>
      </c>
      <c r="F293" s="201">
        <v>95</v>
      </c>
      <c r="G293" s="201">
        <v>95</v>
      </c>
      <c r="H293" s="203">
        <v>95</v>
      </c>
      <c r="I293" s="203">
        <v>95</v>
      </c>
      <c r="J293" s="203">
        <v>95</v>
      </c>
      <c r="K293" s="203">
        <v>95</v>
      </c>
      <c r="L293" s="203">
        <v>95</v>
      </c>
      <c r="M293" s="203">
        <v>95</v>
      </c>
      <c r="N293" s="203">
        <v>95</v>
      </c>
      <c r="O293" s="203">
        <v>95</v>
      </c>
      <c r="P293" s="203">
        <v>95</v>
      </c>
      <c r="Q293" s="203">
        <v>95</v>
      </c>
      <c r="R293" s="201" t="s">
        <v>143</v>
      </c>
      <c r="S293" s="205" t="s">
        <v>143</v>
      </c>
      <c r="T293" s="203" t="s">
        <v>143</v>
      </c>
      <c r="U293" s="203" t="s">
        <v>143</v>
      </c>
      <c r="V293" s="203" t="s">
        <v>143</v>
      </c>
      <c r="W293" s="203" t="s">
        <v>143</v>
      </c>
      <c r="X293" s="203" t="s">
        <v>143</v>
      </c>
      <c r="Y293" s="203" t="s">
        <v>143</v>
      </c>
      <c r="Z293" s="203" t="s">
        <v>143</v>
      </c>
      <c r="AA293" s="203" t="s">
        <v>143</v>
      </c>
      <c r="AB293" s="203" t="s">
        <v>143</v>
      </c>
      <c r="AC293" s="203" t="s">
        <v>143</v>
      </c>
      <c r="AD293" s="203" t="s">
        <v>143</v>
      </c>
      <c r="AE293" s="201" t="s">
        <v>143</v>
      </c>
      <c r="AF293" s="203" t="s">
        <v>143</v>
      </c>
      <c r="AG293" s="203" t="s">
        <v>143</v>
      </c>
      <c r="AH293" s="203" t="s">
        <v>143</v>
      </c>
      <c r="AI293" s="203" t="s">
        <v>143</v>
      </c>
      <c r="AJ293" s="203" t="s">
        <v>143</v>
      </c>
      <c r="AK293" s="203" t="s">
        <v>143</v>
      </c>
      <c r="AL293" s="203" t="s">
        <v>143</v>
      </c>
      <c r="AM293" s="203" t="s">
        <v>143</v>
      </c>
      <c r="AN293" s="203" t="s">
        <v>143</v>
      </c>
      <c r="AO293" s="203" t="s">
        <v>143</v>
      </c>
      <c r="AP293" s="203" t="s">
        <v>143</v>
      </c>
      <c r="AQ293" s="203" t="s">
        <v>143</v>
      </c>
      <c r="AR293" s="220">
        <f t="shared" si="3"/>
        <v>95</v>
      </c>
      <c r="AS293" s="221">
        <f t="shared" si="4"/>
        <v>0</v>
      </c>
      <c r="AT293" s="221">
        <f t="shared" si="5"/>
        <v>0</v>
      </c>
    </row>
    <row r="294" spans="1:46" x14ac:dyDescent="0.25">
      <c r="A294" s="118" t="s">
        <v>160</v>
      </c>
      <c r="B294" s="212"/>
      <c r="C294" s="212"/>
      <c r="D294" s="212"/>
      <c r="E294" s="205">
        <v>95</v>
      </c>
      <c r="F294" s="201">
        <v>95</v>
      </c>
      <c r="G294" s="201">
        <v>95</v>
      </c>
      <c r="H294" s="203">
        <v>95</v>
      </c>
      <c r="I294" s="203">
        <v>95</v>
      </c>
      <c r="J294" s="203">
        <v>95</v>
      </c>
      <c r="K294" s="203">
        <v>95</v>
      </c>
      <c r="L294" s="203">
        <v>95</v>
      </c>
      <c r="M294" s="203">
        <v>95</v>
      </c>
      <c r="N294" s="203">
        <v>95</v>
      </c>
      <c r="O294" s="203">
        <v>95</v>
      </c>
      <c r="P294" s="203">
        <v>95</v>
      </c>
      <c r="Q294" s="203">
        <v>95</v>
      </c>
      <c r="R294" s="201" t="s">
        <v>143</v>
      </c>
      <c r="S294" s="205" t="s">
        <v>143</v>
      </c>
      <c r="T294" s="203" t="s">
        <v>143</v>
      </c>
      <c r="U294" s="203" t="s">
        <v>143</v>
      </c>
      <c r="V294" s="203" t="s">
        <v>143</v>
      </c>
      <c r="W294" s="203" t="s">
        <v>143</v>
      </c>
      <c r="X294" s="203" t="s">
        <v>143</v>
      </c>
      <c r="Y294" s="203" t="s">
        <v>143</v>
      </c>
      <c r="Z294" s="203" t="s">
        <v>143</v>
      </c>
      <c r="AA294" s="203" t="s">
        <v>143</v>
      </c>
      <c r="AB294" s="203" t="s">
        <v>143</v>
      </c>
      <c r="AC294" s="203" t="s">
        <v>143</v>
      </c>
      <c r="AD294" s="203" t="s">
        <v>143</v>
      </c>
      <c r="AE294" s="201" t="s">
        <v>143</v>
      </c>
      <c r="AF294" s="203" t="s">
        <v>143</v>
      </c>
      <c r="AG294" s="203" t="s">
        <v>143</v>
      </c>
      <c r="AH294" s="203" t="s">
        <v>143</v>
      </c>
      <c r="AI294" s="203" t="s">
        <v>143</v>
      </c>
      <c r="AJ294" s="203" t="s">
        <v>143</v>
      </c>
      <c r="AK294" s="203" t="s">
        <v>143</v>
      </c>
      <c r="AL294" s="203" t="s">
        <v>143</v>
      </c>
      <c r="AM294" s="203" t="s">
        <v>143</v>
      </c>
      <c r="AN294" s="203" t="s">
        <v>143</v>
      </c>
      <c r="AO294" s="203" t="s">
        <v>143</v>
      </c>
      <c r="AP294" s="203" t="s">
        <v>143</v>
      </c>
      <c r="AQ294" s="203" t="s">
        <v>143</v>
      </c>
      <c r="AR294" s="220">
        <f t="shared" si="3"/>
        <v>95</v>
      </c>
      <c r="AS294" s="221">
        <f t="shared" si="4"/>
        <v>0</v>
      </c>
      <c r="AT294" s="221">
        <f t="shared" si="5"/>
        <v>0</v>
      </c>
    </row>
    <row r="295" spans="1:46" x14ac:dyDescent="0.25">
      <c r="A295" s="118" t="s">
        <v>187</v>
      </c>
      <c r="B295" s="212"/>
      <c r="C295" s="212"/>
      <c r="D295" s="212"/>
      <c r="E295" s="205">
        <v>95</v>
      </c>
      <c r="F295" s="201">
        <v>95</v>
      </c>
      <c r="G295" s="201">
        <v>95</v>
      </c>
      <c r="H295" s="203">
        <v>95</v>
      </c>
      <c r="I295" s="203">
        <v>95</v>
      </c>
      <c r="J295" s="203">
        <v>95</v>
      </c>
      <c r="K295" s="203">
        <v>95</v>
      </c>
      <c r="L295" s="203">
        <v>95</v>
      </c>
      <c r="M295" s="203">
        <v>95</v>
      </c>
      <c r="N295" s="203">
        <v>95</v>
      </c>
      <c r="O295" s="203">
        <v>95</v>
      </c>
      <c r="P295" s="203">
        <v>95</v>
      </c>
      <c r="Q295" s="203">
        <v>95</v>
      </c>
      <c r="R295" s="201" t="s">
        <v>143</v>
      </c>
      <c r="S295" s="205" t="s">
        <v>143</v>
      </c>
      <c r="T295" s="203" t="s">
        <v>143</v>
      </c>
      <c r="U295" s="203" t="s">
        <v>143</v>
      </c>
      <c r="V295" s="203" t="s">
        <v>143</v>
      </c>
      <c r="W295" s="203" t="s">
        <v>143</v>
      </c>
      <c r="X295" s="203" t="s">
        <v>143</v>
      </c>
      <c r="Y295" s="203" t="s">
        <v>143</v>
      </c>
      <c r="Z295" s="203" t="s">
        <v>143</v>
      </c>
      <c r="AA295" s="203" t="s">
        <v>143</v>
      </c>
      <c r="AB295" s="203" t="s">
        <v>143</v>
      </c>
      <c r="AC295" s="203" t="s">
        <v>143</v>
      </c>
      <c r="AD295" s="203" t="s">
        <v>143</v>
      </c>
      <c r="AE295" s="201" t="s">
        <v>143</v>
      </c>
      <c r="AF295" s="203" t="s">
        <v>143</v>
      </c>
      <c r="AG295" s="203" t="s">
        <v>143</v>
      </c>
      <c r="AH295" s="203" t="s">
        <v>143</v>
      </c>
      <c r="AI295" s="203" t="s">
        <v>143</v>
      </c>
      <c r="AJ295" s="203" t="s">
        <v>143</v>
      </c>
      <c r="AK295" s="203" t="s">
        <v>143</v>
      </c>
      <c r="AL295" s="203" t="s">
        <v>143</v>
      </c>
      <c r="AM295" s="203" t="s">
        <v>143</v>
      </c>
      <c r="AN295" s="203" t="s">
        <v>143</v>
      </c>
      <c r="AO295" s="203" t="s">
        <v>143</v>
      </c>
      <c r="AP295" s="203" t="s">
        <v>143</v>
      </c>
      <c r="AQ295" s="203" t="s">
        <v>143</v>
      </c>
      <c r="AR295" s="220">
        <f t="shared" si="3"/>
        <v>95</v>
      </c>
      <c r="AS295" s="221">
        <f t="shared" si="4"/>
        <v>0</v>
      </c>
      <c r="AT295" s="221">
        <f t="shared" si="5"/>
        <v>0</v>
      </c>
    </row>
    <row r="296" spans="1:46" x14ac:dyDescent="0.25">
      <c r="A296" s="118" t="s">
        <v>163</v>
      </c>
      <c r="B296" s="212"/>
      <c r="C296" s="212"/>
      <c r="D296" s="212"/>
      <c r="E296" s="205">
        <v>95</v>
      </c>
      <c r="F296" s="201">
        <v>95</v>
      </c>
      <c r="G296" s="201">
        <v>95</v>
      </c>
      <c r="H296" s="203">
        <v>95</v>
      </c>
      <c r="I296" s="203">
        <v>95</v>
      </c>
      <c r="J296" s="203">
        <v>95</v>
      </c>
      <c r="K296" s="203">
        <v>95</v>
      </c>
      <c r="L296" s="203">
        <v>95</v>
      </c>
      <c r="M296" s="203">
        <v>95</v>
      </c>
      <c r="N296" s="203">
        <v>95</v>
      </c>
      <c r="O296" s="203">
        <v>95</v>
      </c>
      <c r="P296" s="203">
        <v>95</v>
      </c>
      <c r="Q296" s="203">
        <v>95</v>
      </c>
      <c r="R296" s="201">
        <v>95</v>
      </c>
      <c r="S296" s="205">
        <v>95</v>
      </c>
      <c r="T296" s="203">
        <v>95</v>
      </c>
      <c r="U296" s="203">
        <v>95</v>
      </c>
      <c r="V296" s="203">
        <v>95</v>
      </c>
      <c r="W296" s="203">
        <v>95</v>
      </c>
      <c r="X296" s="203">
        <v>95</v>
      </c>
      <c r="Y296" s="203">
        <v>95</v>
      </c>
      <c r="Z296" s="203">
        <v>95</v>
      </c>
      <c r="AA296" s="203">
        <v>95</v>
      </c>
      <c r="AB296" s="203">
        <v>95</v>
      </c>
      <c r="AC296" s="203">
        <v>95</v>
      </c>
      <c r="AD296" s="203">
        <v>95</v>
      </c>
      <c r="AE296" s="201">
        <v>95</v>
      </c>
      <c r="AF296" s="203">
        <v>95</v>
      </c>
      <c r="AG296" s="203">
        <v>95</v>
      </c>
      <c r="AH296" s="203">
        <v>95</v>
      </c>
      <c r="AI296" s="203">
        <v>95</v>
      </c>
      <c r="AJ296" s="203">
        <v>95</v>
      </c>
      <c r="AK296" s="203">
        <v>95</v>
      </c>
      <c r="AL296" s="203">
        <v>95</v>
      </c>
      <c r="AM296" s="203">
        <v>95</v>
      </c>
      <c r="AN296" s="203">
        <v>95</v>
      </c>
      <c r="AO296" s="203">
        <v>95</v>
      </c>
      <c r="AP296" s="203">
        <v>95</v>
      </c>
      <c r="AQ296" s="203">
        <v>95</v>
      </c>
      <c r="AR296" s="220">
        <f t="shared" si="3"/>
        <v>95</v>
      </c>
      <c r="AS296" s="221">
        <f t="shared" si="4"/>
        <v>95</v>
      </c>
      <c r="AT296" s="221">
        <f t="shared" si="5"/>
        <v>95</v>
      </c>
    </row>
    <row r="297" spans="1:46" x14ac:dyDescent="0.25">
      <c r="A297" s="118" t="s">
        <v>184</v>
      </c>
      <c r="B297" s="212"/>
      <c r="C297" s="212"/>
      <c r="D297" s="212"/>
      <c r="E297" s="205">
        <v>95</v>
      </c>
      <c r="F297" s="201">
        <v>95</v>
      </c>
      <c r="G297" s="201">
        <v>95</v>
      </c>
      <c r="H297" s="203">
        <v>95</v>
      </c>
      <c r="I297" s="203">
        <v>95</v>
      </c>
      <c r="J297" s="203">
        <v>95</v>
      </c>
      <c r="K297" s="203">
        <v>95</v>
      </c>
      <c r="L297" s="203">
        <v>95</v>
      </c>
      <c r="M297" s="203">
        <v>95</v>
      </c>
      <c r="N297" s="203">
        <v>95</v>
      </c>
      <c r="O297" s="203">
        <v>95</v>
      </c>
      <c r="P297" s="203">
        <v>95</v>
      </c>
      <c r="Q297" s="203">
        <v>95</v>
      </c>
      <c r="R297" s="201">
        <v>95</v>
      </c>
      <c r="S297" s="205">
        <v>95</v>
      </c>
      <c r="T297" s="203">
        <v>95</v>
      </c>
      <c r="U297" s="203">
        <v>95</v>
      </c>
      <c r="V297" s="203">
        <v>95</v>
      </c>
      <c r="W297" s="203">
        <v>95</v>
      </c>
      <c r="X297" s="203">
        <v>95</v>
      </c>
      <c r="Y297" s="203">
        <v>95</v>
      </c>
      <c r="Z297" s="203">
        <v>95</v>
      </c>
      <c r="AA297" s="203">
        <v>95</v>
      </c>
      <c r="AB297" s="203">
        <v>95</v>
      </c>
      <c r="AC297" s="203">
        <v>95</v>
      </c>
      <c r="AD297" s="203">
        <v>95</v>
      </c>
      <c r="AE297" s="201">
        <v>95</v>
      </c>
      <c r="AF297" s="203">
        <v>95</v>
      </c>
      <c r="AG297" s="203">
        <v>95</v>
      </c>
      <c r="AH297" s="203">
        <v>95</v>
      </c>
      <c r="AI297" s="203">
        <v>95</v>
      </c>
      <c r="AJ297" s="203">
        <v>95</v>
      </c>
      <c r="AK297" s="203">
        <v>95</v>
      </c>
      <c r="AL297" s="203">
        <v>95</v>
      </c>
      <c r="AM297" s="203">
        <v>95</v>
      </c>
      <c r="AN297" s="203">
        <v>95</v>
      </c>
      <c r="AO297" s="203">
        <v>95</v>
      </c>
      <c r="AP297" s="203">
        <v>95</v>
      </c>
      <c r="AQ297" s="203">
        <v>95</v>
      </c>
      <c r="AR297" s="220">
        <f t="shared" si="3"/>
        <v>95</v>
      </c>
      <c r="AS297" s="221">
        <f t="shared" si="4"/>
        <v>95</v>
      </c>
      <c r="AT297" s="221">
        <f t="shared" si="5"/>
        <v>95</v>
      </c>
    </row>
    <row r="298" spans="1:46" x14ac:dyDescent="0.25">
      <c r="A298" s="118" t="s">
        <v>164</v>
      </c>
      <c r="B298" s="212"/>
      <c r="C298" s="212"/>
      <c r="D298" s="212"/>
      <c r="E298" s="205">
        <v>95</v>
      </c>
      <c r="F298" s="201">
        <v>95</v>
      </c>
      <c r="G298" s="201">
        <v>95</v>
      </c>
      <c r="H298" s="203">
        <v>95</v>
      </c>
      <c r="I298" s="203">
        <v>95</v>
      </c>
      <c r="J298" s="203">
        <v>95</v>
      </c>
      <c r="K298" s="203">
        <v>95</v>
      </c>
      <c r="L298" s="203">
        <v>95</v>
      </c>
      <c r="M298" s="203">
        <v>95</v>
      </c>
      <c r="N298" s="203">
        <v>95</v>
      </c>
      <c r="O298" s="203">
        <v>95</v>
      </c>
      <c r="P298" s="203">
        <v>95</v>
      </c>
      <c r="Q298" s="203">
        <v>95</v>
      </c>
      <c r="R298" s="201">
        <v>95</v>
      </c>
      <c r="S298" s="205">
        <v>95</v>
      </c>
      <c r="T298" s="203">
        <v>95</v>
      </c>
      <c r="U298" s="203">
        <v>95</v>
      </c>
      <c r="V298" s="203">
        <v>95</v>
      </c>
      <c r="W298" s="203">
        <v>95</v>
      </c>
      <c r="X298" s="203">
        <v>95</v>
      </c>
      <c r="Y298" s="203">
        <v>95</v>
      </c>
      <c r="Z298" s="203">
        <v>95</v>
      </c>
      <c r="AA298" s="203">
        <v>95</v>
      </c>
      <c r="AB298" s="203">
        <v>95</v>
      </c>
      <c r="AC298" s="203">
        <v>95</v>
      </c>
      <c r="AD298" s="203">
        <v>95</v>
      </c>
      <c r="AE298" s="201">
        <v>95</v>
      </c>
      <c r="AF298" s="203">
        <v>95</v>
      </c>
      <c r="AG298" s="203">
        <v>95</v>
      </c>
      <c r="AH298" s="203">
        <v>95</v>
      </c>
      <c r="AI298" s="203">
        <v>95</v>
      </c>
      <c r="AJ298" s="203">
        <v>95</v>
      </c>
      <c r="AK298" s="203">
        <v>95</v>
      </c>
      <c r="AL298" s="203">
        <v>95</v>
      </c>
      <c r="AM298" s="203">
        <v>95</v>
      </c>
      <c r="AN298" s="203">
        <v>95</v>
      </c>
      <c r="AO298" s="203">
        <v>95</v>
      </c>
      <c r="AP298" s="203">
        <v>95</v>
      </c>
      <c r="AQ298" s="203">
        <v>95</v>
      </c>
      <c r="AR298" s="220">
        <f t="shared" si="3"/>
        <v>95</v>
      </c>
      <c r="AS298" s="221">
        <f t="shared" si="4"/>
        <v>95</v>
      </c>
      <c r="AT298" s="221">
        <f t="shared" si="5"/>
        <v>95</v>
      </c>
    </row>
    <row r="299" spans="1:46" x14ac:dyDescent="0.25">
      <c r="A299" s="118" t="s">
        <v>165</v>
      </c>
      <c r="B299" s="212"/>
      <c r="C299" s="212"/>
      <c r="D299" s="212"/>
      <c r="E299" s="205">
        <v>95</v>
      </c>
      <c r="F299" s="201">
        <v>95</v>
      </c>
      <c r="G299" s="201">
        <v>95</v>
      </c>
      <c r="H299" s="203">
        <v>95</v>
      </c>
      <c r="I299" s="203">
        <v>95</v>
      </c>
      <c r="J299" s="203">
        <v>95</v>
      </c>
      <c r="K299" s="203">
        <v>95</v>
      </c>
      <c r="L299" s="203">
        <v>95</v>
      </c>
      <c r="M299" s="203">
        <v>95</v>
      </c>
      <c r="N299" s="203">
        <v>95</v>
      </c>
      <c r="O299" s="203">
        <v>95</v>
      </c>
      <c r="P299" s="203">
        <v>95</v>
      </c>
      <c r="Q299" s="203">
        <v>95</v>
      </c>
      <c r="R299" s="201">
        <v>95</v>
      </c>
      <c r="S299" s="205">
        <v>95</v>
      </c>
      <c r="T299" s="203">
        <v>95</v>
      </c>
      <c r="U299" s="203">
        <v>95</v>
      </c>
      <c r="V299" s="203">
        <v>95</v>
      </c>
      <c r="W299" s="203">
        <v>95</v>
      </c>
      <c r="X299" s="203">
        <v>95</v>
      </c>
      <c r="Y299" s="203">
        <v>95</v>
      </c>
      <c r="Z299" s="203">
        <v>95</v>
      </c>
      <c r="AA299" s="203">
        <v>95</v>
      </c>
      <c r="AB299" s="203">
        <v>95</v>
      </c>
      <c r="AC299" s="203">
        <v>95</v>
      </c>
      <c r="AD299" s="203">
        <v>95</v>
      </c>
      <c r="AE299" s="201">
        <v>95</v>
      </c>
      <c r="AF299" s="203">
        <v>95</v>
      </c>
      <c r="AG299" s="203">
        <v>95</v>
      </c>
      <c r="AH299" s="203">
        <v>95</v>
      </c>
      <c r="AI299" s="203">
        <v>95</v>
      </c>
      <c r="AJ299" s="203">
        <v>95</v>
      </c>
      <c r="AK299" s="203">
        <v>95</v>
      </c>
      <c r="AL299" s="203">
        <v>95</v>
      </c>
      <c r="AM299" s="203">
        <v>95</v>
      </c>
      <c r="AN299" s="203">
        <v>95</v>
      </c>
      <c r="AO299" s="203">
        <v>95</v>
      </c>
      <c r="AP299" s="203">
        <v>95</v>
      </c>
      <c r="AQ299" s="203">
        <v>95</v>
      </c>
      <c r="AR299" s="220">
        <f t="shared" si="3"/>
        <v>95</v>
      </c>
      <c r="AS299" s="221">
        <f t="shared" si="4"/>
        <v>95</v>
      </c>
      <c r="AT299" s="221">
        <f t="shared" si="5"/>
        <v>95</v>
      </c>
    </row>
    <row r="300" spans="1:46" x14ac:dyDescent="0.25">
      <c r="A300" s="118" t="s">
        <v>166</v>
      </c>
      <c r="B300" s="212"/>
      <c r="C300" s="212"/>
      <c r="D300" s="212"/>
      <c r="E300" s="205">
        <v>95</v>
      </c>
      <c r="F300" s="201">
        <v>95</v>
      </c>
      <c r="G300" s="201">
        <v>95</v>
      </c>
      <c r="H300" s="203">
        <v>95</v>
      </c>
      <c r="I300" s="203">
        <v>95</v>
      </c>
      <c r="J300" s="203">
        <v>95</v>
      </c>
      <c r="K300" s="203">
        <v>95</v>
      </c>
      <c r="L300" s="203">
        <v>95</v>
      </c>
      <c r="M300" s="203">
        <v>95</v>
      </c>
      <c r="N300" s="203">
        <v>95</v>
      </c>
      <c r="O300" s="203">
        <v>95</v>
      </c>
      <c r="P300" s="203">
        <v>95</v>
      </c>
      <c r="Q300" s="203">
        <v>95</v>
      </c>
      <c r="R300" s="201">
        <v>95</v>
      </c>
      <c r="S300" s="205">
        <v>95</v>
      </c>
      <c r="T300" s="203">
        <v>95</v>
      </c>
      <c r="U300" s="203">
        <v>95</v>
      </c>
      <c r="V300" s="203">
        <v>95</v>
      </c>
      <c r="W300" s="203">
        <v>95</v>
      </c>
      <c r="X300" s="203">
        <v>95</v>
      </c>
      <c r="Y300" s="203">
        <v>95</v>
      </c>
      <c r="Z300" s="203">
        <v>95</v>
      </c>
      <c r="AA300" s="203">
        <v>95</v>
      </c>
      <c r="AB300" s="203">
        <v>95</v>
      </c>
      <c r="AC300" s="203">
        <v>95</v>
      </c>
      <c r="AD300" s="203">
        <v>95</v>
      </c>
      <c r="AE300" s="201">
        <v>95</v>
      </c>
      <c r="AF300" s="203">
        <v>95</v>
      </c>
      <c r="AG300" s="203">
        <v>95</v>
      </c>
      <c r="AH300" s="203">
        <v>95</v>
      </c>
      <c r="AI300" s="203">
        <v>95</v>
      </c>
      <c r="AJ300" s="203">
        <v>95</v>
      </c>
      <c r="AK300" s="203">
        <v>95</v>
      </c>
      <c r="AL300" s="203">
        <v>95</v>
      </c>
      <c r="AM300" s="203">
        <v>95</v>
      </c>
      <c r="AN300" s="203">
        <v>95</v>
      </c>
      <c r="AO300" s="203">
        <v>95</v>
      </c>
      <c r="AP300" s="203">
        <v>95</v>
      </c>
      <c r="AQ300" s="203">
        <v>95</v>
      </c>
      <c r="AR300" s="220">
        <f t="shared" si="3"/>
        <v>95</v>
      </c>
      <c r="AS300" s="221">
        <f t="shared" si="4"/>
        <v>95</v>
      </c>
      <c r="AT300" s="221">
        <f t="shared" si="5"/>
        <v>95</v>
      </c>
    </row>
    <row r="301" spans="1:46" x14ac:dyDescent="0.25">
      <c r="A301" s="118" t="s">
        <v>167</v>
      </c>
      <c r="B301" s="212"/>
      <c r="C301" s="212"/>
      <c r="D301" s="212"/>
      <c r="E301" s="205">
        <v>95</v>
      </c>
      <c r="F301" s="201">
        <v>95</v>
      </c>
      <c r="G301" s="201">
        <v>95</v>
      </c>
      <c r="H301" s="203">
        <v>95</v>
      </c>
      <c r="I301" s="203">
        <v>95</v>
      </c>
      <c r="J301" s="203">
        <v>95</v>
      </c>
      <c r="K301" s="203">
        <v>95</v>
      </c>
      <c r="L301" s="203">
        <v>95</v>
      </c>
      <c r="M301" s="203">
        <v>95</v>
      </c>
      <c r="N301" s="203">
        <v>95</v>
      </c>
      <c r="O301" s="203">
        <v>95</v>
      </c>
      <c r="P301" s="203">
        <v>95</v>
      </c>
      <c r="Q301" s="203">
        <v>95</v>
      </c>
      <c r="R301" s="201">
        <v>95</v>
      </c>
      <c r="S301" s="205">
        <v>95</v>
      </c>
      <c r="T301" s="203">
        <v>95</v>
      </c>
      <c r="U301" s="203">
        <v>95</v>
      </c>
      <c r="V301" s="203">
        <v>95</v>
      </c>
      <c r="W301" s="203">
        <v>95</v>
      </c>
      <c r="X301" s="203">
        <v>95</v>
      </c>
      <c r="Y301" s="203">
        <v>95</v>
      </c>
      <c r="Z301" s="203">
        <v>95</v>
      </c>
      <c r="AA301" s="203">
        <v>95</v>
      </c>
      <c r="AB301" s="203">
        <v>95</v>
      </c>
      <c r="AC301" s="203">
        <v>95</v>
      </c>
      <c r="AD301" s="203">
        <v>95</v>
      </c>
      <c r="AE301" s="201">
        <v>95</v>
      </c>
      <c r="AF301" s="203">
        <v>95</v>
      </c>
      <c r="AG301" s="203">
        <v>95</v>
      </c>
      <c r="AH301" s="203">
        <v>95</v>
      </c>
      <c r="AI301" s="203">
        <v>95</v>
      </c>
      <c r="AJ301" s="203">
        <v>95</v>
      </c>
      <c r="AK301" s="203">
        <v>95</v>
      </c>
      <c r="AL301" s="203">
        <v>95</v>
      </c>
      <c r="AM301" s="203">
        <v>95</v>
      </c>
      <c r="AN301" s="203">
        <v>95</v>
      </c>
      <c r="AO301" s="203">
        <v>95</v>
      </c>
      <c r="AP301" s="203">
        <v>95</v>
      </c>
      <c r="AQ301" s="203">
        <v>95</v>
      </c>
      <c r="AR301" s="220">
        <f t="shared" si="3"/>
        <v>95</v>
      </c>
      <c r="AS301" s="221">
        <f t="shared" si="4"/>
        <v>95</v>
      </c>
      <c r="AT301" s="221">
        <f t="shared" si="5"/>
        <v>95</v>
      </c>
    </row>
    <row r="302" spans="1:46" x14ac:dyDescent="0.25">
      <c r="A302" s="118" t="s">
        <v>168</v>
      </c>
      <c r="B302" s="212"/>
      <c r="C302" s="212"/>
      <c r="D302" s="212"/>
      <c r="E302" s="205">
        <v>95</v>
      </c>
      <c r="F302" s="201">
        <v>95</v>
      </c>
      <c r="G302" s="201">
        <v>95</v>
      </c>
      <c r="H302" s="203">
        <v>95</v>
      </c>
      <c r="I302" s="203">
        <v>95</v>
      </c>
      <c r="J302" s="203">
        <v>95</v>
      </c>
      <c r="K302" s="203">
        <v>95</v>
      </c>
      <c r="L302" s="203">
        <v>95</v>
      </c>
      <c r="M302" s="203">
        <v>95</v>
      </c>
      <c r="N302" s="203">
        <v>95</v>
      </c>
      <c r="O302" s="203">
        <v>95</v>
      </c>
      <c r="P302" s="203">
        <v>95</v>
      </c>
      <c r="Q302" s="203">
        <v>95</v>
      </c>
      <c r="R302" s="201">
        <v>95</v>
      </c>
      <c r="S302" s="205">
        <v>95</v>
      </c>
      <c r="T302" s="203">
        <v>95</v>
      </c>
      <c r="U302" s="203">
        <v>95</v>
      </c>
      <c r="V302" s="203">
        <v>95</v>
      </c>
      <c r="W302" s="203">
        <v>95</v>
      </c>
      <c r="X302" s="203">
        <v>95</v>
      </c>
      <c r="Y302" s="203">
        <v>95</v>
      </c>
      <c r="Z302" s="203">
        <v>95</v>
      </c>
      <c r="AA302" s="203">
        <v>95</v>
      </c>
      <c r="AB302" s="203">
        <v>95</v>
      </c>
      <c r="AC302" s="203">
        <v>95</v>
      </c>
      <c r="AD302" s="203">
        <v>95</v>
      </c>
      <c r="AE302" s="201">
        <v>95</v>
      </c>
      <c r="AF302" s="203">
        <v>95</v>
      </c>
      <c r="AG302" s="203">
        <v>95</v>
      </c>
      <c r="AH302" s="203">
        <v>95</v>
      </c>
      <c r="AI302" s="203">
        <v>95</v>
      </c>
      <c r="AJ302" s="203">
        <v>95</v>
      </c>
      <c r="AK302" s="203">
        <v>95</v>
      </c>
      <c r="AL302" s="203">
        <v>95</v>
      </c>
      <c r="AM302" s="203">
        <v>95</v>
      </c>
      <c r="AN302" s="203">
        <v>95</v>
      </c>
      <c r="AO302" s="203">
        <v>95</v>
      </c>
      <c r="AP302" s="203">
        <v>95</v>
      </c>
      <c r="AQ302" s="203">
        <v>95</v>
      </c>
      <c r="AR302" s="220">
        <f t="shared" si="3"/>
        <v>95</v>
      </c>
      <c r="AS302" s="221">
        <f t="shared" si="4"/>
        <v>95</v>
      </c>
      <c r="AT302" s="221">
        <f t="shared" si="5"/>
        <v>95</v>
      </c>
    </row>
    <row r="303" spans="1:46" ht="30" x14ac:dyDescent="0.25">
      <c r="A303" s="118" t="s">
        <v>169</v>
      </c>
      <c r="B303" s="212"/>
      <c r="C303" s="212"/>
      <c r="D303" s="212"/>
      <c r="E303" s="205">
        <v>95</v>
      </c>
      <c r="F303" s="201">
        <v>95</v>
      </c>
      <c r="G303" s="201">
        <v>95</v>
      </c>
      <c r="H303" s="203">
        <v>95</v>
      </c>
      <c r="I303" s="203">
        <v>95</v>
      </c>
      <c r="J303" s="203">
        <v>95</v>
      </c>
      <c r="K303" s="203">
        <v>95</v>
      </c>
      <c r="L303" s="203">
        <v>95</v>
      </c>
      <c r="M303" s="203">
        <v>95</v>
      </c>
      <c r="N303" s="203">
        <v>95</v>
      </c>
      <c r="O303" s="203">
        <v>95</v>
      </c>
      <c r="P303" s="203">
        <v>95</v>
      </c>
      <c r="Q303" s="203">
        <v>95</v>
      </c>
      <c r="R303" s="201">
        <v>95</v>
      </c>
      <c r="S303" s="205">
        <v>95</v>
      </c>
      <c r="T303" s="203">
        <v>95</v>
      </c>
      <c r="U303" s="203">
        <v>95</v>
      </c>
      <c r="V303" s="203">
        <v>95</v>
      </c>
      <c r="W303" s="203">
        <v>95</v>
      </c>
      <c r="X303" s="203">
        <v>95</v>
      </c>
      <c r="Y303" s="203">
        <v>95</v>
      </c>
      <c r="Z303" s="203">
        <v>95</v>
      </c>
      <c r="AA303" s="203">
        <v>95</v>
      </c>
      <c r="AB303" s="203">
        <v>95</v>
      </c>
      <c r="AC303" s="203">
        <v>95</v>
      </c>
      <c r="AD303" s="203">
        <v>95</v>
      </c>
      <c r="AE303" s="201">
        <v>95</v>
      </c>
      <c r="AF303" s="203" t="s">
        <v>143</v>
      </c>
      <c r="AG303" s="203">
        <v>95</v>
      </c>
      <c r="AH303" s="203">
        <v>95</v>
      </c>
      <c r="AI303" s="203">
        <v>95</v>
      </c>
      <c r="AJ303" s="203">
        <v>95</v>
      </c>
      <c r="AK303" s="203">
        <v>95</v>
      </c>
      <c r="AL303" s="203">
        <v>95</v>
      </c>
      <c r="AM303" s="203">
        <v>95</v>
      </c>
      <c r="AN303" s="203">
        <v>95</v>
      </c>
      <c r="AO303" s="203">
        <v>95</v>
      </c>
      <c r="AP303" s="203">
        <v>95</v>
      </c>
      <c r="AQ303" s="203">
        <v>95</v>
      </c>
      <c r="AR303" s="220">
        <f t="shared" si="3"/>
        <v>95</v>
      </c>
      <c r="AS303" s="221">
        <f t="shared" si="4"/>
        <v>95</v>
      </c>
      <c r="AT303" s="221">
        <f t="shared" si="5"/>
        <v>95</v>
      </c>
    </row>
    <row r="304" spans="1:46" ht="30" x14ac:dyDescent="0.25">
      <c r="A304" s="118" t="s">
        <v>201</v>
      </c>
      <c r="B304" s="212"/>
      <c r="C304" s="212"/>
      <c r="D304" s="212"/>
      <c r="E304" s="205">
        <v>95</v>
      </c>
      <c r="F304" s="201">
        <v>95</v>
      </c>
      <c r="G304" s="201">
        <v>95</v>
      </c>
      <c r="H304" s="203">
        <v>95</v>
      </c>
      <c r="I304" s="203">
        <v>95</v>
      </c>
      <c r="J304" s="203">
        <v>95</v>
      </c>
      <c r="K304" s="203">
        <v>95</v>
      </c>
      <c r="L304" s="203">
        <v>95</v>
      </c>
      <c r="M304" s="203">
        <v>95</v>
      </c>
      <c r="N304" s="203">
        <v>95</v>
      </c>
      <c r="O304" s="203">
        <v>95</v>
      </c>
      <c r="P304" s="203">
        <v>95</v>
      </c>
      <c r="Q304" s="203">
        <v>95</v>
      </c>
      <c r="R304" s="201">
        <v>95</v>
      </c>
      <c r="S304" s="205">
        <v>95</v>
      </c>
      <c r="T304" s="203">
        <v>95</v>
      </c>
      <c r="U304" s="203">
        <v>95</v>
      </c>
      <c r="V304" s="203">
        <v>95</v>
      </c>
      <c r="W304" s="203">
        <v>95</v>
      </c>
      <c r="X304" s="203">
        <v>95</v>
      </c>
      <c r="Y304" s="203">
        <v>95</v>
      </c>
      <c r="Z304" s="203">
        <v>95</v>
      </c>
      <c r="AA304" s="203">
        <v>95</v>
      </c>
      <c r="AB304" s="203">
        <v>95</v>
      </c>
      <c r="AC304" s="203">
        <v>95</v>
      </c>
      <c r="AD304" s="203">
        <v>95</v>
      </c>
      <c r="AE304" s="201">
        <v>95</v>
      </c>
      <c r="AF304" s="203" t="s">
        <v>143</v>
      </c>
      <c r="AG304" s="203">
        <v>95</v>
      </c>
      <c r="AH304" s="203">
        <v>95</v>
      </c>
      <c r="AI304" s="203">
        <v>95</v>
      </c>
      <c r="AJ304" s="203">
        <v>95</v>
      </c>
      <c r="AK304" s="203">
        <v>95</v>
      </c>
      <c r="AL304" s="203">
        <v>95</v>
      </c>
      <c r="AM304" s="203">
        <v>95</v>
      </c>
      <c r="AN304" s="203">
        <v>95</v>
      </c>
      <c r="AO304" s="203">
        <v>95</v>
      </c>
      <c r="AP304" s="203">
        <v>95</v>
      </c>
      <c r="AQ304" s="203">
        <v>95</v>
      </c>
      <c r="AR304" s="220">
        <f t="shared" si="3"/>
        <v>95</v>
      </c>
      <c r="AS304" s="221">
        <f t="shared" si="4"/>
        <v>95</v>
      </c>
      <c r="AT304" s="221">
        <f t="shared" si="5"/>
        <v>95</v>
      </c>
    </row>
    <row r="305" spans="1:46" x14ac:dyDescent="0.25">
      <c r="A305" s="118" t="s">
        <v>171</v>
      </c>
      <c r="B305" s="212"/>
      <c r="C305" s="212"/>
      <c r="D305" s="212"/>
      <c r="E305" s="205">
        <v>95</v>
      </c>
      <c r="F305" s="201">
        <v>95</v>
      </c>
      <c r="G305" s="201">
        <v>95</v>
      </c>
      <c r="H305" s="203" t="s">
        <v>143</v>
      </c>
      <c r="I305" s="203">
        <v>95</v>
      </c>
      <c r="J305" s="203">
        <v>95</v>
      </c>
      <c r="K305" s="203">
        <v>95</v>
      </c>
      <c r="L305" s="203" t="s">
        <v>143</v>
      </c>
      <c r="M305" s="203">
        <v>95</v>
      </c>
      <c r="N305" s="203">
        <v>95</v>
      </c>
      <c r="O305" s="203" t="s">
        <v>143</v>
      </c>
      <c r="P305" s="203">
        <v>95</v>
      </c>
      <c r="Q305" s="203">
        <v>95</v>
      </c>
      <c r="R305" s="201" t="s">
        <v>143</v>
      </c>
      <c r="S305" s="205" t="s">
        <v>143</v>
      </c>
      <c r="T305" s="203" t="s">
        <v>143</v>
      </c>
      <c r="U305" s="203" t="s">
        <v>143</v>
      </c>
      <c r="V305" s="203" t="s">
        <v>143</v>
      </c>
      <c r="W305" s="203" t="s">
        <v>143</v>
      </c>
      <c r="X305" s="203" t="s">
        <v>143</v>
      </c>
      <c r="Y305" s="203" t="s">
        <v>143</v>
      </c>
      <c r="Z305" s="203" t="s">
        <v>143</v>
      </c>
      <c r="AA305" s="203" t="s">
        <v>143</v>
      </c>
      <c r="AB305" s="203" t="s">
        <v>143</v>
      </c>
      <c r="AC305" s="203" t="s">
        <v>143</v>
      </c>
      <c r="AD305" s="203" t="s">
        <v>143</v>
      </c>
      <c r="AE305" s="201" t="s">
        <v>143</v>
      </c>
      <c r="AF305" s="203" t="s">
        <v>143</v>
      </c>
      <c r="AG305" s="203" t="s">
        <v>143</v>
      </c>
      <c r="AH305" s="203" t="s">
        <v>143</v>
      </c>
      <c r="AI305" s="203" t="s">
        <v>143</v>
      </c>
      <c r="AJ305" s="203" t="s">
        <v>143</v>
      </c>
      <c r="AK305" s="203" t="s">
        <v>143</v>
      </c>
      <c r="AL305" s="203" t="s">
        <v>143</v>
      </c>
      <c r="AM305" s="203" t="s">
        <v>143</v>
      </c>
      <c r="AN305" s="203" t="s">
        <v>143</v>
      </c>
      <c r="AO305" s="203" t="s">
        <v>143</v>
      </c>
      <c r="AP305" s="203" t="s">
        <v>143</v>
      </c>
      <c r="AQ305" s="203" t="s">
        <v>143</v>
      </c>
      <c r="AR305" s="220">
        <f t="shared" si="3"/>
        <v>95</v>
      </c>
      <c r="AS305" s="221">
        <f t="shared" si="4"/>
        <v>0</v>
      </c>
      <c r="AT305" s="221">
        <f t="shared" si="5"/>
        <v>0</v>
      </c>
    </row>
    <row r="306" spans="1:46" x14ac:dyDescent="0.25">
      <c r="A306" s="118" t="s">
        <v>172</v>
      </c>
      <c r="B306" s="212"/>
      <c r="C306" s="212"/>
      <c r="D306" s="212"/>
      <c r="E306" s="205">
        <v>95</v>
      </c>
      <c r="F306" s="201">
        <v>95</v>
      </c>
      <c r="G306" s="201">
        <v>95</v>
      </c>
      <c r="H306" s="203" t="s">
        <v>143</v>
      </c>
      <c r="I306" s="203">
        <v>95</v>
      </c>
      <c r="J306" s="203">
        <v>95</v>
      </c>
      <c r="K306" s="203">
        <v>95</v>
      </c>
      <c r="L306" s="203" t="s">
        <v>143</v>
      </c>
      <c r="M306" s="203">
        <v>95</v>
      </c>
      <c r="N306" s="203">
        <v>95</v>
      </c>
      <c r="O306" s="203" t="s">
        <v>143</v>
      </c>
      <c r="P306" s="203" t="s">
        <v>143</v>
      </c>
      <c r="Q306" s="203">
        <v>95</v>
      </c>
      <c r="R306" s="201" t="s">
        <v>143</v>
      </c>
      <c r="S306" s="205" t="s">
        <v>143</v>
      </c>
      <c r="T306" s="203" t="s">
        <v>143</v>
      </c>
      <c r="U306" s="203" t="s">
        <v>143</v>
      </c>
      <c r="V306" s="203" t="s">
        <v>143</v>
      </c>
      <c r="W306" s="203" t="s">
        <v>143</v>
      </c>
      <c r="X306" s="203" t="s">
        <v>143</v>
      </c>
      <c r="Y306" s="203" t="s">
        <v>143</v>
      </c>
      <c r="Z306" s="203" t="s">
        <v>143</v>
      </c>
      <c r="AA306" s="203" t="s">
        <v>143</v>
      </c>
      <c r="AB306" s="203" t="s">
        <v>143</v>
      </c>
      <c r="AC306" s="203" t="s">
        <v>143</v>
      </c>
      <c r="AD306" s="203" t="s">
        <v>143</v>
      </c>
      <c r="AE306" s="201" t="s">
        <v>143</v>
      </c>
      <c r="AF306" s="203" t="s">
        <v>143</v>
      </c>
      <c r="AG306" s="203" t="s">
        <v>143</v>
      </c>
      <c r="AH306" s="203" t="s">
        <v>143</v>
      </c>
      <c r="AI306" s="203" t="s">
        <v>143</v>
      </c>
      <c r="AJ306" s="203" t="s">
        <v>143</v>
      </c>
      <c r="AK306" s="203" t="s">
        <v>143</v>
      </c>
      <c r="AL306" s="203" t="s">
        <v>143</v>
      </c>
      <c r="AM306" s="203" t="s">
        <v>143</v>
      </c>
      <c r="AN306" s="203" t="s">
        <v>143</v>
      </c>
      <c r="AO306" s="203" t="s">
        <v>143</v>
      </c>
      <c r="AP306" s="203" t="s">
        <v>143</v>
      </c>
      <c r="AQ306" s="203" t="s">
        <v>143</v>
      </c>
      <c r="AR306" s="220">
        <f t="shared" si="3"/>
        <v>95</v>
      </c>
      <c r="AS306" s="221">
        <f t="shared" si="4"/>
        <v>0</v>
      </c>
      <c r="AT306" s="221">
        <f t="shared" si="5"/>
        <v>0</v>
      </c>
    </row>
    <row r="307" spans="1:46" x14ac:dyDescent="0.25">
      <c r="A307" s="118" t="s">
        <v>173</v>
      </c>
      <c r="B307" s="212"/>
      <c r="C307" s="212"/>
      <c r="D307" s="212"/>
      <c r="E307" s="205">
        <v>95</v>
      </c>
      <c r="F307" s="201">
        <v>95</v>
      </c>
      <c r="G307" s="201">
        <v>95</v>
      </c>
      <c r="H307" s="203">
        <v>95</v>
      </c>
      <c r="I307" s="203">
        <v>95</v>
      </c>
      <c r="J307" s="203">
        <v>95</v>
      </c>
      <c r="K307" s="203">
        <v>95</v>
      </c>
      <c r="L307" s="203">
        <v>95</v>
      </c>
      <c r="M307" s="203">
        <v>95</v>
      </c>
      <c r="N307" s="203">
        <v>95</v>
      </c>
      <c r="O307" s="203">
        <v>95</v>
      </c>
      <c r="P307" s="203">
        <v>95</v>
      </c>
      <c r="Q307" s="203">
        <v>95</v>
      </c>
      <c r="R307" s="201" t="s">
        <v>143</v>
      </c>
      <c r="S307" s="205" t="s">
        <v>143</v>
      </c>
      <c r="T307" s="203" t="s">
        <v>143</v>
      </c>
      <c r="U307" s="203" t="s">
        <v>143</v>
      </c>
      <c r="V307" s="203" t="s">
        <v>143</v>
      </c>
      <c r="W307" s="203" t="s">
        <v>143</v>
      </c>
      <c r="X307" s="203" t="s">
        <v>143</v>
      </c>
      <c r="Y307" s="203" t="s">
        <v>143</v>
      </c>
      <c r="Z307" s="203" t="s">
        <v>143</v>
      </c>
      <c r="AA307" s="203" t="s">
        <v>143</v>
      </c>
      <c r="AB307" s="203" t="s">
        <v>143</v>
      </c>
      <c r="AC307" s="203" t="s">
        <v>143</v>
      </c>
      <c r="AD307" s="203" t="s">
        <v>143</v>
      </c>
      <c r="AE307" s="201" t="s">
        <v>143</v>
      </c>
      <c r="AF307" s="203" t="s">
        <v>143</v>
      </c>
      <c r="AG307" s="203" t="s">
        <v>143</v>
      </c>
      <c r="AH307" s="203" t="s">
        <v>143</v>
      </c>
      <c r="AI307" s="203" t="s">
        <v>143</v>
      </c>
      <c r="AJ307" s="203" t="s">
        <v>143</v>
      </c>
      <c r="AK307" s="203" t="s">
        <v>143</v>
      </c>
      <c r="AL307" s="203" t="s">
        <v>143</v>
      </c>
      <c r="AM307" s="203" t="s">
        <v>143</v>
      </c>
      <c r="AN307" s="203" t="s">
        <v>143</v>
      </c>
      <c r="AO307" s="203" t="s">
        <v>143</v>
      </c>
      <c r="AP307" s="203" t="s">
        <v>143</v>
      </c>
      <c r="AQ307" s="203" t="s">
        <v>143</v>
      </c>
      <c r="AR307" s="220">
        <f t="shared" si="3"/>
        <v>95</v>
      </c>
      <c r="AS307" s="221">
        <f t="shared" si="4"/>
        <v>0</v>
      </c>
      <c r="AT307" s="221">
        <f t="shared" si="5"/>
        <v>0</v>
      </c>
    </row>
    <row r="308" spans="1:46" x14ac:dyDescent="0.25">
      <c r="A308" s="118" t="s">
        <v>174</v>
      </c>
      <c r="B308" s="212"/>
      <c r="C308" s="212"/>
      <c r="D308" s="212"/>
      <c r="E308" s="205">
        <v>95</v>
      </c>
      <c r="F308" s="201">
        <v>95</v>
      </c>
      <c r="G308" s="201">
        <v>95</v>
      </c>
      <c r="H308" s="203">
        <v>95</v>
      </c>
      <c r="I308" s="203">
        <v>95</v>
      </c>
      <c r="J308" s="203">
        <v>95</v>
      </c>
      <c r="K308" s="203">
        <v>95</v>
      </c>
      <c r="L308" s="203">
        <v>95</v>
      </c>
      <c r="M308" s="203">
        <v>95</v>
      </c>
      <c r="N308" s="203">
        <v>95</v>
      </c>
      <c r="O308" s="203">
        <v>95</v>
      </c>
      <c r="P308" s="203">
        <v>95</v>
      </c>
      <c r="Q308" s="203">
        <v>95</v>
      </c>
      <c r="R308" s="201" t="s">
        <v>143</v>
      </c>
      <c r="S308" s="205" t="s">
        <v>143</v>
      </c>
      <c r="T308" s="203" t="s">
        <v>143</v>
      </c>
      <c r="U308" s="203" t="s">
        <v>143</v>
      </c>
      <c r="V308" s="203" t="s">
        <v>143</v>
      </c>
      <c r="W308" s="203" t="s">
        <v>143</v>
      </c>
      <c r="X308" s="203" t="s">
        <v>143</v>
      </c>
      <c r="Y308" s="203" t="s">
        <v>143</v>
      </c>
      <c r="Z308" s="203" t="s">
        <v>143</v>
      </c>
      <c r="AA308" s="203" t="s">
        <v>143</v>
      </c>
      <c r="AB308" s="203" t="s">
        <v>143</v>
      </c>
      <c r="AC308" s="203" t="s">
        <v>143</v>
      </c>
      <c r="AD308" s="203" t="s">
        <v>143</v>
      </c>
      <c r="AE308" s="201" t="s">
        <v>143</v>
      </c>
      <c r="AF308" s="203" t="s">
        <v>143</v>
      </c>
      <c r="AG308" s="203" t="s">
        <v>143</v>
      </c>
      <c r="AH308" s="203" t="s">
        <v>143</v>
      </c>
      <c r="AI308" s="203" t="s">
        <v>143</v>
      </c>
      <c r="AJ308" s="203" t="s">
        <v>143</v>
      </c>
      <c r="AK308" s="203" t="s">
        <v>143</v>
      </c>
      <c r="AL308" s="203" t="s">
        <v>143</v>
      </c>
      <c r="AM308" s="203" t="s">
        <v>143</v>
      </c>
      <c r="AN308" s="203" t="s">
        <v>143</v>
      </c>
      <c r="AO308" s="203" t="s">
        <v>143</v>
      </c>
      <c r="AP308" s="203" t="s">
        <v>143</v>
      </c>
      <c r="AQ308" s="203" t="s">
        <v>143</v>
      </c>
      <c r="AR308" s="220">
        <f t="shared" si="3"/>
        <v>95</v>
      </c>
      <c r="AS308" s="221">
        <f t="shared" si="4"/>
        <v>0</v>
      </c>
      <c r="AT308" s="221">
        <f t="shared" si="5"/>
        <v>0</v>
      </c>
    </row>
    <row r="309" spans="1:46" x14ac:dyDescent="0.25">
      <c r="A309" s="118" t="s">
        <v>175</v>
      </c>
      <c r="B309" s="212"/>
      <c r="C309" s="212"/>
      <c r="D309" s="212"/>
      <c r="E309" s="205">
        <v>95</v>
      </c>
      <c r="F309" s="201">
        <v>95</v>
      </c>
      <c r="G309" s="201">
        <v>95</v>
      </c>
      <c r="H309" s="203">
        <v>95</v>
      </c>
      <c r="I309" s="203">
        <v>95</v>
      </c>
      <c r="J309" s="203">
        <v>95</v>
      </c>
      <c r="K309" s="203">
        <v>95</v>
      </c>
      <c r="L309" s="203">
        <v>95</v>
      </c>
      <c r="M309" s="203">
        <v>95</v>
      </c>
      <c r="N309" s="203">
        <v>95</v>
      </c>
      <c r="O309" s="203">
        <v>95</v>
      </c>
      <c r="P309" s="203">
        <v>95</v>
      </c>
      <c r="Q309" s="203">
        <v>95</v>
      </c>
      <c r="R309" s="201">
        <v>95</v>
      </c>
      <c r="S309" s="205">
        <v>95</v>
      </c>
      <c r="T309" s="203">
        <v>95</v>
      </c>
      <c r="U309" s="203">
        <v>95</v>
      </c>
      <c r="V309" s="203">
        <v>95</v>
      </c>
      <c r="W309" s="203">
        <v>95</v>
      </c>
      <c r="X309" s="203">
        <v>95</v>
      </c>
      <c r="Y309" s="203">
        <v>95</v>
      </c>
      <c r="Z309" s="203">
        <v>95</v>
      </c>
      <c r="AA309" s="203">
        <v>95</v>
      </c>
      <c r="AB309" s="203">
        <v>95</v>
      </c>
      <c r="AC309" s="203">
        <v>95</v>
      </c>
      <c r="AD309" s="203">
        <v>95</v>
      </c>
      <c r="AE309" s="201">
        <v>95</v>
      </c>
      <c r="AF309" s="203">
        <v>95</v>
      </c>
      <c r="AG309" s="203">
        <v>95</v>
      </c>
      <c r="AH309" s="203">
        <v>95</v>
      </c>
      <c r="AI309" s="203">
        <v>95</v>
      </c>
      <c r="AJ309" s="203">
        <v>95</v>
      </c>
      <c r="AK309" s="203">
        <v>95</v>
      </c>
      <c r="AL309" s="203">
        <v>95</v>
      </c>
      <c r="AM309" s="203">
        <v>95</v>
      </c>
      <c r="AN309" s="203">
        <v>95</v>
      </c>
      <c r="AO309" s="203">
        <v>95</v>
      </c>
      <c r="AP309" s="203">
        <v>95</v>
      </c>
      <c r="AQ309" s="203">
        <v>95</v>
      </c>
      <c r="AR309" s="220">
        <f t="shared" si="3"/>
        <v>95</v>
      </c>
      <c r="AS309" s="221">
        <f t="shared" si="4"/>
        <v>95</v>
      </c>
      <c r="AT309" s="221">
        <f t="shared" si="5"/>
        <v>95</v>
      </c>
    </row>
    <row r="310" spans="1:46" x14ac:dyDescent="0.25">
      <c r="A310" s="118" t="s">
        <v>129</v>
      </c>
      <c r="B310" s="212"/>
      <c r="C310" s="212"/>
      <c r="D310" s="212"/>
      <c r="E310" s="205">
        <v>95</v>
      </c>
      <c r="F310" s="201">
        <v>95</v>
      </c>
      <c r="G310" s="201">
        <v>95</v>
      </c>
      <c r="H310" s="203">
        <v>95</v>
      </c>
      <c r="I310" s="203">
        <v>95</v>
      </c>
      <c r="J310" s="203">
        <v>95</v>
      </c>
      <c r="K310" s="203">
        <v>95</v>
      </c>
      <c r="L310" s="203">
        <v>95</v>
      </c>
      <c r="M310" s="203">
        <v>95</v>
      </c>
      <c r="N310" s="203">
        <v>95</v>
      </c>
      <c r="O310" s="203">
        <v>95</v>
      </c>
      <c r="P310" s="203">
        <v>95</v>
      </c>
      <c r="Q310" s="203">
        <v>95</v>
      </c>
      <c r="R310" s="201" t="s">
        <v>143</v>
      </c>
      <c r="S310" s="205" t="s">
        <v>143</v>
      </c>
      <c r="T310" s="203" t="s">
        <v>143</v>
      </c>
      <c r="U310" s="203" t="s">
        <v>143</v>
      </c>
      <c r="V310" s="203" t="s">
        <v>143</v>
      </c>
      <c r="W310" s="203" t="s">
        <v>143</v>
      </c>
      <c r="X310" s="203" t="s">
        <v>143</v>
      </c>
      <c r="Y310" s="203" t="s">
        <v>143</v>
      </c>
      <c r="Z310" s="203" t="s">
        <v>143</v>
      </c>
      <c r="AA310" s="203" t="s">
        <v>143</v>
      </c>
      <c r="AB310" s="203" t="s">
        <v>143</v>
      </c>
      <c r="AC310" s="203" t="s">
        <v>143</v>
      </c>
      <c r="AD310" s="203" t="s">
        <v>143</v>
      </c>
      <c r="AE310" s="201" t="s">
        <v>143</v>
      </c>
      <c r="AF310" s="203" t="s">
        <v>143</v>
      </c>
      <c r="AG310" s="203" t="s">
        <v>143</v>
      </c>
      <c r="AH310" s="203" t="s">
        <v>143</v>
      </c>
      <c r="AI310" s="203" t="s">
        <v>143</v>
      </c>
      <c r="AJ310" s="203" t="s">
        <v>143</v>
      </c>
      <c r="AK310" s="203" t="s">
        <v>143</v>
      </c>
      <c r="AL310" s="203" t="s">
        <v>143</v>
      </c>
      <c r="AM310" s="203" t="s">
        <v>143</v>
      </c>
      <c r="AN310" s="203" t="s">
        <v>143</v>
      </c>
      <c r="AO310" s="203" t="s">
        <v>143</v>
      </c>
      <c r="AP310" s="203" t="s">
        <v>143</v>
      </c>
      <c r="AQ310" s="203" t="s">
        <v>143</v>
      </c>
      <c r="AR310" s="220">
        <f t="shared" si="3"/>
        <v>95</v>
      </c>
      <c r="AS310" s="221">
        <f t="shared" si="4"/>
        <v>0</v>
      </c>
      <c r="AT310" s="221">
        <f t="shared" si="5"/>
        <v>0</v>
      </c>
    </row>
    <row r="311" spans="1:46" x14ac:dyDescent="0.25">
      <c r="A311" s="118" t="s">
        <v>130</v>
      </c>
      <c r="B311" s="212"/>
      <c r="C311" s="212"/>
      <c r="D311" s="212"/>
      <c r="E311" s="205">
        <v>95</v>
      </c>
      <c r="F311" s="201">
        <v>95</v>
      </c>
      <c r="G311" s="201">
        <v>95</v>
      </c>
      <c r="H311" s="203">
        <v>95</v>
      </c>
      <c r="I311" s="203">
        <v>95</v>
      </c>
      <c r="J311" s="203">
        <v>95</v>
      </c>
      <c r="K311" s="203">
        <v>95</v>
      </c>
      <c r="L311" s="203">
        <v>95</v>
      </c>
      <c r="M311" s="203">
        <v>95</v>
      </c>
      <c r="N311" s="203">
        <v>95</v>
      </c>
      <c r="O311" s="203">
        <v>95</v>
      </c>
      <c r="P311" s="203">
        <v>95</v>
      </c>
      <c r="Q311" s="203">
        <v>95</v>
      </c>
      <c r="R311" s="201" t="s">
        <v>143</v>
      </c>
      <c r="S311" s="205" t="s">
        <v>143</v>
      </c>
      <c r="T311" s="203" t="s">
        <v>143</v>
      </c>
      <c r="U311" s="203" t="s">
        <v>143</v>
      </c>
      <c r="V311" s="203" t="s">
        <v>143</v>
      </c>
      <c r="W311" s="203" t="s">
        <v>143</v>
      </c>
      <c r="X311" s="203" t="s">
        <v>143</v>
      </c>
      <c r="Y311" s="203" t="s">
        <v>143</v>
      </c>
      <c r="Z311" s="203" t="s">
        <v>143</v>
      </c>
      <c r="AA311" s="203" t="s">
        <v>143</v>
      </c>
      <c r="AB311" s="203" t="s">
        <v>143</v>
      </c>
      <c r="AC311" s="203" t="s">
        <v>143</v>
      </c>
      <c r="AD311" s="203" t="s">
        <v>143</v>
      </c>
      <c r="AE311" s="201" t="s">
        <v>143</v>
      </c>
      <c r="AF311" s="203" t="s">
        <v>143</v>
      </c>
      <c r="AG311" s="203" t="s">
        <v>143</v>
      </c>
      <c r="AH311" s="203" t="s">
        <v>143</v>
      </c>
      <c r="AI311" s="203" t="s">
        <v>143</v>
      </c>
      <c r="AJ311" s="203" t="s">
        <v>143</v>
      </c>
      <c r="AK311" s="203" t="s">
        <v>143</v>
      </c>
      <c r="AL311" s="203" t="s">
        <v>143</v>
      </c>
      <c r="AM311" s="203" t="s">
        <v>143</v>
      </c>
      <c r="AN311" s="203" t="s">
        <v>143</v>
      </c>
      <c r="AO311" s="203" t="s">
        <v>143</v>
      </c>
      <c r="AP311" s="203" t="s">
        <v>143</v>
      </c>
      <c r="AQ311" s="203" t="s">
        <v>143</v>
      </c>
      <c r="AR311" s="220">
        <f t="shared" si="3"/>
        <v>95</v>
      </c>
      <c r="AS311" s="221">
        <f t="shared" si="4"/>
        <v>0</v>
      </c>
      <c r="AT311" s="221">
        <f t="shared" si="5"/>
        <v>0</v>
      </c>
    </row>
    <row r="312" spans="1:46" x14ac:dyDescent="0.25">
      <c r="A312" s="118" t="s">
        <v>176</v>
      </c>
      <c r="B312" s="212"/>
      <c r="C312" s="212"/>
      <c r="D312" s="212"/>
      <c r="E312" s="205">
        <v>95</v>
      </c>
      <c r="F312" s="201">
        <v>95</v>
      </c>
      <c r="G312" s="201">
        <v>95</v>
      </c>
      <c r="H312" s="203">
        <v>95</v>
      </c>
      <c r="I312" s="203">
        <v>95</v>
      </c>
      <c r="J312" s="203">
        <v>95</v>
      </c>
      <c r="K312" s="203">
        <v>95</v>
      </c>
      <c r="L312" s="203">
        <v>95</v>
      </c>
      <c r="M312" s="203">
        <v>95</v>
      </c>
      <c r="N312" s="203">
        <v>95</v>
      </c>
      <c r="O312" s="203">
        <v>95</v>
      </c>
      <c r="P312" s="203">
        <v>95</v>
      </c>
      <c r="Q312" s="203">
        <v>95</v>
      </c>
      <c r="R312" s="201" t="s">
        <v>143</v>
      </c>
      <c r="S312" s="205" t="s">
        <v>143</v>
      </c>
      <c r="T312" s="203" t="s">
        <v>143</v>
      </c>
      <c r="U312" s="203" t="s">
        <v>143</v>
      </c>
      <c r="V312" s="203" t="s">
        <v>143</v>
      </c>
      <c r="W312" s="203" t="s">
        <v>143</v>
      </c>
      <c r="X312" s="203" t="s">
        <v>143</v>
      </c>
      <c r="Y312" s="203" t="s">
        <v>143</v>
      </c>
      <c r="Z312" s="203" t="s">
        <v>143</v>
      </c>
      <c r="AA312" s="203" t="s">
        <v>143</v>
      </c>
      <c r="AB312" s="203" t="s">
        <v>143</v>
      </c>
      <c r="AC312" s="203" t="s">
        <v>143</v>
      </c>
      <c r="AD312" s="203" t="s">
        <v>143</v>
      </c>
      <c r="AE312" s="201" t="s">
        <v>143</v>
      </c>
      <c r="AF312" s="203" t="s">
        <v>143</v>
      </c>
      <c r="AG312" s="203" t="s">
        <v>143</v>
      </c>
      <c r="AH312" s="203" t="s">
        <v>143</v>
      </c>
      <c r="AI312" s="203" t="s">
        <v>143</v>
      </c>
      <c r="AJ312" s="203" t="s">
        <v>143</v>
      </c>
      <c r="AK312" s="203" t="s">
        <v>143</v>
      </c>
      <c r="AL312" s="203" t="s">
        <v>143</v>
      </c>
      <c r="AM312" s="203" t="s">
        <v>143</v>
      </c>
      <c r="AN312" s="203" t="s">
        <v>143</v>
      </c>
      <c r="AO312" s="203" t="s">
        <v>143</v>
      </c>
      <c r="AP312" s="203" t="s">
        <v>143</v>
      </c>
      <c r="AQ312" s="203" t="s">
        <v>143</v>
      </c>
      <c r="AR312" s="220">
        <f t="shared" si="3"/>
        <v>95</v>
      </c>
      <c r="AS312" s="221">
        <f t="shared" si="4"/>
        <v>0</v>
      </c>
      <c r="AT312" s="221">
        <f t="shared" si="5"/>
        <v>0</v>
      </c>
    </row>
    <row r="313" spans="1:46" x14ac:dyDescent="0.25">
      <c r="A313" s="118" t="s">
        <v>189</v>
      </c>
      <c r="B313" s="212"/>
      <c r="C313" s="212"/>
      <c r="D313" s="212"/>
      <c r="E313" s="205">
        <v>95</v>
      </c>
      <c r="F313" s="201">
        <v>95</v>
      </c>
      <c r="G313" s="201">
        <v>95</v>
      </c>
      <c r="H313" s="203">
        <v>95</v>
      </c>
      <c r="I313" s="203">
        <v>95</v>
      </c>
      <c r="J313" s="203">
        <v>95</v>
      </c>
      <c r="K313" s="203">
        <v>95</v>
      </c>
      <c r="L313" s="203" t="s">
        <v>143</v>
      </c>
      <c r="M313" s="203">
        <v>95</v>
      </c>
      <c r="N313" s="203">
        <v>95</v>
      </c>
      <c r="O313" s="203">
        <v>95</v>
      </c>
      <c r="P313" s="203">
        <v>95</v>
      </c>
      <c r="Q313" s="203">
        <v>95</v>
      </c>
      <c r="R313" s="201" t="s">
        <v>143</v>
      </c>
      <c r="S313" s="205" t="s">
        <v>143</v>
      </c>
      <c r="T313" s="203" t="s">
        <v>143</v>
      </c>
      <c r="U313" s="203" t="s">
        <v>143</v>
      </c>
      <c r="V313" s="203" t="s">
        <v>143</v>
      </c>
      <c r="W313" s="203" t="s">
        <v>143</v>
      </c>
      <c r="X313" s="203" t="s">
        <v>143</v>
      </c>
      <c r="Y313" s="203" t="s">
        <v>143</v>
      </c>
      <c r="Z313" s="203" t="s">
        <v>143</v>
      </c>
      <c r="AA313" s="203" t="s">
        <v>143</v>
      </c>
      <c r="AB313" s="203" t="s">
        <v>143</v>
      </c>
      <c r="AC313" s="203" t="s">
        <v>143</v>
      </c>
      <c r="AD313" s="203" t="s">
        <v>143</v>
      </c>
      <c r="AE313" s="201" t="s">
        <v>143</v>
      </c>
      <c r="AF313" s="203" t="s">
        <v>143</v>
      </c>
      <c r="AG313" s="203" t="s">
        <v>143</v>
      </c>
      <c r="AH313" s="203" t="s">
        <v>143</v>
      </c>
      <c r="AI313" s="203" t="s">
        <v>143</v>
      </c>
      <c r="AJ313" s="203" t="s">
        <v>143</v>
      </c>
      <c r="AK313" s="203" t="s">
        <v>143</v>
      </c>
      <c r="AL313" s="203" t="s">
        <v>143</v>
      </c>
      <c r="AM313" s="203" t="s">
        <v>143</v>
      </c>
      <c r="AN313" s="203" t="s">
        <v>143</v>
      </c>
      <c r="AO313" s="203" t="s">
        <v>143</v>
      </c>
      <c r="AP313" s="203" t="s">
        <v>143</v>
      </c>
      <c r="AQ313" s="203" t="s">
        <v>143</v>
      </c>
      <c r="AR313" s="220">
        <f t="shared" si="3"/>
        <v>95</v>
      </c>
      <c r="AS313" s="221">
        <f t="shared" si="4"/>
        <v>0</v>
      </c>
      <c r="AT313" s="221">
        <f t="shared" si="5"/>
        <v>0</v>
      </c>
    </row>
    <row r="314" spans="1:46" x14ac:dyDescent="0.25">
      <c r="A314" s="118" t="s">
        <v>188</v>
      </c>
      <c r="B314" s="212"/>
      <c r="C314" s="212"/>
      <c r="D314" s="212"/>
      <c r="E314" s="205">
        <v>95</v>
      </c>
      <c r="F314" s="201">
        <v>95</v>
      </c>
      <c r="G314" s="201">
        <v>95</v>
      </c>
      <c r="H314" s="203">
        <v>95</v>
      </c>
      <c r="I314" s="203">
        <v>95</v>
      </c>
      <c r="J314" s="203">
        <v>95</v>
      </c>
      <c r="K314" s="203">
        <v>95</v>
      </c>
      <c r="L314" s="203">
        <v>95</v>
      </c>
      <c r="M314" s="203">
        <v>95</v>
      </c>
      <c r="N314" s="203">
        <v>95</v>
      </c>
      <c r="O314" s="203">
        <v>95</v>
      </c>
      <c r="P314" s="203">
        <v>95</v>
      </c>
      <c r="Q314" s="203">
        <v>95</v>
      </c>
      <c r="R314" s="201" t="s">
        <v>143</v>
      </c>
      <c r="S314" s="205" t="s">
        <v>143</v>
      </c>
      <c r="T314" s="203" t="s">
        <v>143</v>
      </c>
      <c r="U314" s="203" t="s">
        <v>143</v>
      </c>
      <c r="V314" s="203" t="s">
        <v>143</v>
      </c>
      <c r="W314" s="203" t="s">
        <v>143</v>
      </c>
      <c r="X314" s="203" t="s">
        <v>143</v>
      </c>
      <c r="Y314" s="203" t="s">
        <v>143</v>
      </c>
      <c r="Z314" s="203" t="s">
        <v>143</v>
      </c>
      <c r="AA314" s="203" t="s">
        <v>143</v>
      </c>
      <c r="AB314" s="203" t="s">
        <v>143</v>
      </c>
      <c r="AC314" s="203" t="s">
        <v>143</v>
      </c>
      <c r="AD314" s="203" t="s">
        <v>143</v>
      </c>
      <c r="AE314" s="201" t="s">
        <v>143</v>
      </c>
      <c r="AF314" s="203" t="s">
        <v>143</v>
      </c>
      <c r="AG314" s="203" t="s">
        <v>143</v>
      </c>
      <c r="AH314" s="203" t="s">
        <v>143</v>
      </c>
      <c r="AI314" s="203" t="s">
        <v>143</v>
      </c>
      <c r="AJ314" s="203" t="s">
        <v>143</v>
      </c>
      <c r="AK314" s="203" t="s">
        <v>143</v>
      </c>
      <c r="AL314" s="203" t="s">
        <v>143</v>
      </c>
      <c r="AM314" s="203" t="s">
        <v>143</v>
      </c>
      <c r="AN314" s="203" t="s">
        <v>143</v>
      </c>
      <c r="AO314" s="203" t="s">
        <v>143</v>
      </c>
      <c r="AP314" s="203" t="s">
        <v>143</v>
      </c>
      <c r="AQ314" s="203" t="s">
        <v>143</v>
      </c>
      <c r="AR314" s="220">
        <f t="shared" si="3"/>
        <v>95</v>
      </c>
      <c r="AS314" s="221">
        <f t="shared" si="4"/>
        <v>0</v>
      </c>
      <c r="AT314" s="221">
        <f t="shared" si="5"/>
        <v>0</v>
      </c>
    </row>
    <row r="315" spans="1:46" ht="30" x14ac:dyDescent="0.25">
      <c r="A315" s="118" t="s">
        <v>177</v>
      </c>
      <c r="B315" s="212"/>
      <c r="C315" s="212"/>
      <c r="D315" s="212"/>
      <c r="E315" s="205">
        <v>95</v>
      </c>
      <c r="F315" s="201">
        <v>95</v>
      </c>
      <c r="G315" s="201">
        <v>95</v>
      </c>
      <c r="H315" s="203">
        <v>95</v>
      </c>
      <c r="I315" s="203">
        <v>95</v>
      </c>
      <c r="J315" s="203">
        <v>95</v>
      </c>
      <c r="K315" s="203">
        <v>95</v>
      </c>
      <c r="L315" s="203">
        <v>95</v>
      </c>
      <c r="M315" s="203">
        <v>95</v>
      </c>
      <c r="N315" s="203">
        <v>95</v>
      </c>
      <c r="O315" s="203">
        <v>95</v>
      </c>
      <c r="P315" s="203">
        <v>95</v>
      </c>
      <c r="Q315" s="203">
        <v>95</v>
      </c>
      <c r="R315" s="201">
        <v>95</v>
      </c>
      <c r="S315" s="205">
        <v>95</v>
      </c>
      <c r="T315" s="203">
        <v>95</v>
      </c>
      <c r="U315" s="203">
        <v>95</v>
      </c>
      <c r="V315" s="203">
        <v>95</v>
      </c>
      <c r="W315" s="203">
        <v>95</v>
      </c>
      <c r="X315" s="203">
        <v>95</v>
      </c>
      <c r="Y315" s="203">
        <v>95</v>
      </c>
      <c r="Z315" s="203">
        <v>95</v>
      </c>
      <c r="AA315" s="203">
        <v>95</v>
      </c>
      <c r="AB315" s="203">
        <v>95</v>
      </c>
      <c r="AC315" s="203">
        <v>95</v>
      </c>
      <c r="AD315" s="203">
        <v>95</v>
      </c>
      <c r="AE315" s="201">
        <v>95</v>
      </c>
      <c r="AF315" s="203">
        <v>95</v>
      </c>
      <c r="AG315" s="203">
        <v>95</v>
      </c>
      <c r="AH315" s="203">
        <v>95</v>
      </c>
      <c r="AI315" s="203">
        <v>95</v>
      </c>
      <c r="AJ315" s="203">
        <v>95</v>
      </c>
      <c r="AK315" s="203">
        <v>95</v>
      </c>
      <c r="AL315" s="203">
        <v>95</v>
      </c>
      <c r="AM315" s="203">
        <v>95</v>
      </c>
      <c r="AN315" s="203">
        <v>95</v>
      </c>
      <c r="AO315" s="203">
        <v>95</v>
      </c>
      <c r="AP315" s="203">
        <v>95</v>
      </c>
      <c r="AQ315" s="203">
        <v>95</v>
      </c>
      <c r="AR315" s="220">
        <f t="shared" si="3"/>
        <v>95</v>
      </c>
      <c r="AS315" s="221">
        <f t="shared" si="4"/>
        <v>95</v>
      </c>
      <c r="AT315" s="221">
        <f t="shared" si="5"/>
        <v>95</v>
      </c>
    </row>
    <row r="316" spans="1:46" x14ac:dyDescent="0.25">
      <c r="A316" s="118" t="s">
        <v>126</v>
      </c>
      <c r="B316" s="212"/>
      <c r="C316" s="212"/>
      <c r="D316" s="212"/>
      <c r="E316" s="205">
        <v>95</v>
      </c>
      <c r="F316" s="201">
        <v>95</v>
      </c>
      <c r="G316" s="201">
        <v>95</v>
      </c>
      <c r="H316" s="203">
        <v>95</v>
      </c>
      <c r="I316" s="203">
        <v>95</v>
      </c>
      <c r="J316" s="203">
        <v>95</v>
      </c>
      <c r="K316" s="203">
        <v>95</v>
      </c>
      <c r="L316" s="203">
        <v>95</v>
      </c>
      <c r="M316" s="203">
        <v>95</v>
      </c>
      <c r="N316" s="203">
        <v>95</v>
      </c>
      <c r="O316" s="203">
        <v>95</v>
      </c>
      <c r="P316" s="203">
        <v>95</v>
      </c>
      <c r="Q316" s="203">
        <v>95</v>
      </c>
      <c r="R316" s="201" t="s">
        <v>143</v>
      </c>
      <c r="S316" s="205" t="s">
        <v>143</v>
      </c>
      <c r="T316" s="203" t="s">
        <v>143</v>
      </c>
      <c r="U316" s="203" t="s">
        <v>143</v>
      </c>
      <c r="V316" s="203" t="s">
        <v>143</v>
      </c>
      <c r="W316" s="203" t="s">
        <v>143</v>
      </c>
      <c r="X316" s="203" t="s">
        <v>143</v>
      </c>
      <c r="Y316" s="203" t="s">
        <v>143</v>
      </c>
      <c r="Z316" s="203" t="s">
        <v>143</v>
      </c>
      <c r="AA316" s="203" t="s">
        <v>143</v>
      </c>
      <c r="AB316" s="203" t="s">
        <v>143</v>
      </c>
      <c r="AC316" s="203" t="s">
        <v>143</v>
      </c>
      <c r="AD316" s="203" t="s">
        <v>143</v>
      </c>
      <c r="AE316" s="201" t="s">
        <v>143</v>
      </c>
      <c r="AF316" s="203" t="s">
        <v>143</v>
      </c>
      <c r="AG316" s="203" t="s">
        <v>143</v>
      </c>
      <c r="AH316" s="203" t="s">
        <v>143</v>
      </c>
      <c r="AI316" s="203" t="s">
        <v>143</v>
      </c>
      <c r="AJ316" s="203" t="s">
        <v>143</v>
      </c>
      <c r="AK316" s="203" t="s">
        <v>143</v>
      </c>
      <c r="AL316" s="203" t="s">
        <v>143</v>
      </c>
      <c r="AM316" s="203" t="s">
        <v>143</v>
      </c>
      <c r="AN316" s="203" t="s">
        <v>143</v>
      </c>
      <c r="AO316" s="203" t="s">
        <v>143</v>
      </c>
      <c r="AP316" s="203" t="s">
        <v>143</v>
      </c>
      <c r="AQ316" s="203" t="s">
        <v>143</v>
      </c>
      <c r="AR316" s="220">
        <f t="shared" si="3"/>
        <v>95</v>
      </c>
      <c r="AS316" s="221">
        <f t="shared" si="4"/>
        <v>0</v>
      </c>
      <c r="AT316" s="221">
        <f t="shared" si="5"/>
        <v>0</v>
      </c>
    </row>
    <row r="317" spans="1:46" x14ac:dyDescent="0.25">
      <c r="A317" s="118" t="s">
        <v>127</v>
      </c>
      <c r="B317" s="212"/>
      <c r="C317" s="212"/>
      <c r="D317" s="212"/>
      <c r="E317" s="205">
        <v>95</v>
      </c>
      <c r="F317" s="201">
        <v>95</v>
      </c>
      <c r="G317" s="201">
        <v>95</v>
      </c>
      <c r="H317" s="203">
        <v>95</v>
      </c>
      <c r="I317" s="203">
        <v>95</v>
      </c>
      <c r="J317" s="203">
        <v>95</v>
      </c>
      <c r="K317" s="203">
        <v>95</v>
      </c>
      <c r="L317" s="203">
        <v>95</v>
      </c>
      <c r="M317" s="203">
        <v>95</v>
      </c>
      <c r="N317" s="203">
        <v>95</v>
      </c>
      <c r="O317" s="203">
        <v>95</v>
      </c>
      <c r="P317" s="203">
        <v>95</v>
      </c>
      <c r="Q317" s="203">
        <v>95</v>
      </c>
      <c r="R317" s="201" t="s">
        <v>143</v>
      </c>
      <c r="S317" s="205" t="s">
        <v>143</v>
      </c>
      <c r="T317" s="203" t="s">
        <v>143</v>
      </c>
      <c r="U317" s="203" t="s">
        <v>143</v>
      </c>
      <c r="V317" s="203" t="s">
        <v>143</v>
      </c>
      <c r="W317" s="203" t="s">
        <v>143</v>
      </c>
      <c r="X317" s="203" t="s">
        <v>143</v>
      </c>
      <c r="Y317" s="203" t="s">
        <v>143</v>
      </c>
      <c r="Z317" s="203" t="s">
        <v>143</v>
      </c>
      <c r="AA317" s="203" t="s">
        <v>143</v>
      </c>
      <c r="AB317" s="203" t="s">
        <v>143</v>
      </c>
      <c r="AC317" s="203" t="s">
        <v>143</v>
      </c>
      <c r="AD317" s="203" t="s">
        <v>143</v>
      </c>
      <c r="AE317" s="201" t="s">
        <v>143</v>
      </c>
      <c r="AF317" s="203" t="s">
        <v>143</v>
      </c>
      <c r="AG317" s="203" t="s">
        <v>143</v>
      </c>
      <c r="AH317" s="203" t="s">
        <v>143</v>
      </c>
      <c r="AI317" s="203" t="s">
        <v>143</v>
      </c>
      <c r="AJ317" s="203" t="s">
        <v>143</v>
      </c>
      <c r="AK317" s="203" t="s">
        <v>143</v>
      </c>
      <c r="AL317" s="203" t="s">
        <v>143</v>
      </c>
      <c r="AM317" s="203" t="s">
        <v>143</v>
      </c>
      <c r="AN317" s="203" t="s">
        <v>143</v>
      </c>
      <c r="AO317" s="203" t="s">
        <v>143</v>
      </c>
      <c r="AP317" s="203" t="s">
        <v>143</v>
      </c>
      <c r="AQ317" s="203" t="s">
        <v>143</v>
      </c>
      <c r="AR317" s="220">
        <f t="shared" si="3"/>
        <v>95</v>
      </c>
      <c r="AS317" s="221">
        <f t="shared" si="4"/>
        <v>0</v>
      </c>
      <c r="AT317" s="221">
        <f t="shared" si="5"/>
        <v>0</v>
      </c>
    </row>
    <row r="318" spans="1:46" x14ac:dyDescent="0.25">
      <c r="AR318" s="65"/>
    </row>
  </sheetData>
  <mergeCells count="2">
    <mergeCell ref="AR231:AT231"/>
    <mergeCell ref="AR275:AT27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7AF61-0F6D-4EFD-8B48-29A6031D596C}">
  <sheetPr codeName="Arkusz11">
    <tabColor rgb="FFB4DE86"/>
  </sheetPr>
  <dimension ref="A1:F26"/>
  <sheetViews>
    <sheetView showGridLines="0" showRowColHeaders="0" workbookViewId="0">
      <selection sqref="A1:B4"/>
    </sheetView>
  </sheetViews>
  <sheetFormatPr defaultColWidth="0" defaultRowHeight="15" customHeight="1" zeroHeight="1" x14ac:dyDescent="0.25"/>
  <cols>
    <col min="1" max="1" width="6.7109375" style="17" customWidth="1"/>
    <col min="2" max="2" width="76.42578125" style="17" customWidth="1"/>
    <col min="3" max="6" width="0" style="17" hidden="1" customWidth="1"/>
    <col min="7" max="16384" width="9.140625" style="17" hidden="1"/>
  </cols>
  <sheetData>
    <row r="1" spans="1:6" ht="17.45" customHeight="1" x14ac:dyDescent="0.25">
      <c r="A1" s="361"/>
      <c r="B1" s="361"/>
    </row>
    <row r="2" spans="1:6" ht="17.45" customHeight="1" x14ac:dyDescent="0.25">
      <c r="A2" s="361"/>
      <c r="B2" s="361"/>
      <c r="C2" s="20"/>
      <c r="D2" s="20"/>
      <c r="E2" s="20"/>
      <c r="F2" s="20"/>
    </row>
    <row r="3" spans="1:6" ht="17.45" customHeight="1" x14ac:dyDescent="0.25">
      <c r="A3" s="361"/>
      <c r="B3" s="361"/>
      <c r="C3" s="20"/>
      <c r="D3" s="20"/>
      <c r="E3" s="20"/>
      <c r="F3" s="20"/>
    </row>
    <row r="4" spans="1:6" ht="17.45" customHeight="1" x14ac:dyDescent="0.25">
      <c r="A4" s="361"/>
      <c r="B4" s="361"/>
    </row>
    <row r="5" spans="1:6" s="362" customFormat="1" ht="20.100000000000001" customHeight="1" x14ac:dyDescent="0.25">
      <c r="A5" s="362" t="s">
        <v>92</v>
      </c>
    </row>
    <row r="6" spans="1:6" s="362" customFormat="1" ht="20.100000000000001" customHeight="1" x14ac:dyDescent="0.25"/>
    <row r="7" spans="1:6" ht="17.45" customHeight="1" x14ac:dyDescent="0.25"/>
    <row r="8" spans="1:6" ht="17.45" customHeight="1" x14ac:dyDescent="0.25">
      <c r="B8" s="122" t="s">
        <v>93</v>
      </c>
    </row>
    <row r="9" spans="1:6" ht="17.45" customHeight="1" x14ac:dyDescent="0.25">
      <c r="B9" s="123" t="s">
        <v>94</v>
      </c>
    </row>
    <row r="10" spans="1:6" ht="17.45" customHeight="1" x14ac:dyDescent="0.25">
      <c r="B10" s="123">
        <v>797990798</v>
      </c>
    </row>
    <row r="11" spans="1:6" ht="17.45" customHeight="1" x14ac:dyDescent="0.25">
      <c r="B11" s="124" t="s">
        <v>95</v>
      </c>
    </row>
    <row r="12" spans="1:6" ht="17.45" customHeight="1" x14ac:dyDescent="0.25"/>
    <row r="13" spans="1:6" ht="17.45" customHeight="1" x14ac:dyDescent="0.25">
      <c r="B13" s="122" t="s">
        <v>96</v>
      </c>
    </row>
    <row r="14" spans="1:6" ht="17.45" customHeight="1" x14ac:dyDescent="0.25">
      <c r="B14" s="17" t="s">
        <v>97</v>
      </c>
    </row>
    <row r="15" spans="1:6" ht="17.45" customHeight="1" x14ac:dyDescent="0.25">
      <c r="B15" s="123">
        <v>797990796</v>
      </c>
    </row>
    <row r="16" spans="1:6" ht="17.45" customHeight="1" x14ac:dyDescent="0.25">
      <c r="B16" s="124" t="s">
        <v>98</v>
      </c>
    </row>
    <row r="17" ht="17.45" customHeight="1" x14ac:dyDescent="0.25"/>
    <row r="18" ht="17.45" customHeight="1" x14ac:dyDescent="0.25"/>
    <row r="19" ht="17.45" hidden="1" customHeight="1" x14ac:dyDescent="0.25"/>
    <row r="20" ht="17.45" hidden="1" customHeight="1" x14ac:dyDescent="0.25"/>
    <row r="21" ht="17.45" hidden="1" customHeight="1" x14ac:dyDescent="0.25"/>
    <row r="22" ht="17.45" hidden="1" customHeight="1" x14ac:dyDescent="0.25"/>
    <row r="23" ht="17.45" hidden="1" customHeight="1" x14ac:dyDescent="0.25"/>
    <row r="24" ht="17.45" hidden="1" customHeight="1" x14ac:dyDescent="0.25"/>
    <row r="25" ht="17.45" hidden="1" customHeight="1" x14ac:dyDescent="0.25"/>
    <row r="26" ht="17.45" hidden="1" customHeight="1" x14ac:dyDescent="0.25"/>
  </sheetData>
  <sheetProtection formatCells="0" formatColumns="0" formatRows="0" insertColumns="0" insertRows="0" insertHyperlinks="0" deleteColumns="0" deleteRows="0" sort="0" autoFilter="0" pivotTables="0"/>
  <mergeCells count="2">
    <mergeCell ref="A1:B4"/>
    <mergeCell ref="A5:XFD6"/>
  </mergeCells>
  <hyperlinks>
    <hyperlink ref="A5" r:id="rId1" xr:uid="{83333C3B-309D-4915-BE95-9FAE768857FE}"/>
    <hyperlink ref="B11" r:id="rId2" xr:uid="{D4DB4703-5207-4FD9-B3DA-98D0CCA28AA5}"/>
    <hyperlink ref="B16" r:id="rId3" xr:uid="{19D016D4-B593-4B12-AA71-635643686F16}"/>
  </hyperlinks>
  <pageMargins left="0.7" right="0.7" top="0.75" bottom="0.75" header="0.3" footer="0.3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10</vt:i4>
      </vt:variant>
    </vt:vector>
  </HeadingPairs>
  <TitlesOfParts>
    <vt:vector size="10" baseType="lpstr">
      <vt:lpstr>Badanie</vt:lpstr>
      <vt:lpstr>Charakterystyka próby</vt:lpstr>
      <vt:lpstr>Lista uczestników</vt:lpstr>
      <vt:lpstr>Wyniki ogólne</vt:lpstr>
      <vt:lpstr>Wyniki white collar</vt:lpstr>
      <vt:lpstr>Wyniki blue collar</vt:lpstr>
      <vt:lpstr>Definicje</vt:lpstr>
      <vt:lpstr>Baza wyników</vt:lpstr>
      <vt:lpstr>Kontakt</vt:lpstr>
      <vt:lpstr>Tabele do wykresów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Raport</dc:title>
  <dc:creator>Sedlak &amp; Sedlak</dc:creator>
  <cp:lastModifiedBy>Marek Bednarski</cp:lastModifiedBy>
  <cp:lastPrinted>2022-07-04T09:17:39Z</cp:lastPrinted>
  <dcterms:created xsi:type="dcterms:W3CDTF">2017-05-18T15:13:24Z</dcterms:created>
  <dcterms:modified xsi:type="dcterms:W3CDTF">2023-07-05T10:20:08Z</dcterms:modified>
</cp:coreProperties>
</file>